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https://d.docs.live.net/b9b690f645ff8637/"/>
    </mc:Choice>
  </mc:AlternateContent>
  <bookViews>
    <workbookView xWindow="0" yWindow="465" windowWidth="28800" windowHeight="16095"/>
  </bookViews>
  <sheets>
    <sheet name="Form28" sheetId="1" r:id="rId1"/>
    <sheet name="InfoHelp" sheetId="4" r:id="rId2"/>
    <sheet name="FormCashAccounting" sheetId="3" r:id="rId3"/>
    <sheet name="Calculations" sheetId="5" r:id="rId4"/>
  </sheets>
  <definedNames>
    <definedName name="_xlnm.Print_Area" localSheetId="0">Form28!$A$1:$L$57</definedName>
  </definedNames>
  <calcPr calcId="171027"/>
</workbook>
</file>

<file path=xl/calcChain.xml><?xml version="1.0" encoding="utf-8"?>
<calcChain xmlns="http://schemas.openxmlformats.org/spreadsheetml/2006/main">
  <c r="AC16" i="1" l="1"/>
  <c r="AI30" i="1"/>
  <c r="C62" i="5"/>
  <c r="D2" i="5"/>
  <c r="L1" i="5"/>
  <c r="C63" i="5"/>
  <c r="G2" i="5"/>
  <c r="C64" i="5"/>
  <c r="J2" i="5"/>
  <c r="R9" i="5"/>
  <c r="R10" i="5"/>
  <c r="R11" i="5"/>
  <c r="R12" i="5"/>
  <c r="R14" i="5"/>
  <c r="R15" i="5"/>
  <c r="R16" i="5"/>
  <c r="R17" i="5"/>
  <c r="R18" i="5"/>
  <c r="R19" i="5"/>
  <c r="R20" i="5"/>
  <c r="R21" i="5"/>
  <c r="R26" i="5"/>
  <c r="R27" i="5"/>
  <c r="R28" i="5"/>
  <c r="R29" i="5"/>
  <c r="R30" i="5"/>
  <c r="R31" i="5"/>
  <c r="R32" i="5"/>
  <c r="R33" i="5"/>
  <c r="R34" i="5"/>
  <c r="R36" i="5"/>
  <c r="R37" i="5"/>
  <c r="R38" i="5"/>
  <c r="R39" i="5"/>
  <c r="R40" i="5"/>
  <c r="R41" i="5"/>
  <c r="R42" i="5"/>
  <c r="R43" i="5"/>
  <c r="O64" i="1"/>
  <c r="O64" i="5"/>
  <c r="R3" i="5"/>
  <c r="U9" i="5"/>
  <c r="U10" i="5"/>
  <c r="U11" i="5"/>
  <c r="U12" i="5"/>
  <c r="U14" i="5"/>
  <c r="U15" i="5"/>
  <c r="U16" i="5"/>
  <c r="U17" i="5"/>
  <c r="U18" i="5"/>
  <c r="U19" i="5"/>
  <c r="U20" i="5"/>
  <c r="U21" i="5"/>
  <c r="U26" i="5"/>
  <c r="U27" i="5"/>
  <c r="U28" i="5"/>
  <c r="U29" i="5"/>
  <c r="U30" i="5"/>
  <c r="U31" i="5"/>
  <c r="U32" i="5"/>
  <c r="U33" i="5"/>
  <c r="U34" i="5"/>
  <c r="U36" i="5"/>
  <c r="U37" i="5"/>
  <c r="U38" i="5"/>
  <c r="U39" i="5"/>
  <c r="U40" i="5"/>
  <c r="U41" i="5"/>
  <c r="U42" i="5"/>
  <c r="U43" i="5"/>
  <c r="R64" i="1"/>
  <c r="R64" i="5"/>
  <c r="U3" i="5"/>
  <c r="X9" i="5"/>
  <c r="X10" i="5"/>
  <c r="X11" i="5"/>
  <c r="X12" i="5"/>
  <c r="X14" i="5"/>
  <c r="X15" i="5"/>
  <c r="X16" i="5"/>
  <c r="X17" i="5"/>
  <c r="X18" i="5"/>
  <c r="X19" i="5"/>
  <c r="X20" i="5"/>
  <c r="X21" i="5"/>
  <c r="X26" i="5"/>
  <c r="X27" i="5"/>
  <c r="X28" i="5"/>
  <c r="X29" i="5"/>
  <c r="X30" i="5"/>
  <c r="X31" i="5"/>
  <c r="X32" i="5"/>
  <c r="X33" i="5"/>
  <c r="X34" i="5"/>
  <c r="X36" i="5"/>
  <c r="X37" i="5"/>
  <c r="X38" i="5"/>
  <c r="X39" i="5"/>
  <c r="X40" i="5"/>
  <c r="X41" i="5"/>
  <c r="X42" i="5"/>
  <c r="X43" i="5"/>
  <c r="U64" i="1"/>
  <c r="U64" i="5"/>
  <c r="X3" i="5"/>
  <c r="AA9" i="5"/>
  <c r="AA10" i="5"/>
  <c r="AA11" i="5"/>
  <c r="AA12" i="5"/>
  <c r="AA14" i="5"/>
  <c r="AA15" i="5"/>
  <c r="AA16" i="5"/>
  <c r="AA17" i="5"/>
  <c r="AA18" i="5"/>
  <c r="AA19" i="5"/>
  <c r="AA20" i="5"/>
  <c r="AA21" i="5"/>
  <c r="AA26" i="5"/>
  <c r="AA27" i="5"/>
  <c r="AA28" i="5"/>
  <c r="AA29" i="5"/>
  <c r="AA30" i="5"/>
  <c r="AA31" i="5"/>
  <c r="AA32" i="5"/>
  <c r="AA33" i="5"/>
  <c r="AA34" i="5"/>
  <c r="AA36" i="5"/>
  <c r="AA37" i="5"/>
  <c r="AA38" i="5"/>
  <c r="AA39" i="5"/>
  <c r="AA40" i="5"/>
  <c r="AA41" i="5"/>
  <c r="AA42" i="5"/>
  <c r="AA43" i="5"/>
  <c r="X64" i="1"/>
  <c r="X64" i="5"/>
  <c r="AA3" i="5"/>
  <c r="AD9" i="5"/>
  <c r="AD10" i="5"/>
  <c r="AD11" i="5"/>
  <c r="AD12" i="5"/>
  <c r="AD14" i="5"/>
  <c r="AD15" i="5"/>
  <c r="AD16" i="5"/>
  <c r="AD17" i="5"/>
  <c r="AD18" i="5"/>
  <c r="AD19" i="5"/>
  <c r="AD20" i="5"/>
  <c r="AD21" i="5"/>
  <c r="AD26" i="5"/>
  <c r="AD27" i="5"/>
  <c r="AD28" i="5"/>
  <c r="AD29" i="5"/>
  <c r="AD30" i="5"/>
  <c r="AD31" i="5"/>
  <c r="AD32" i="5"/>
  <c r="AD33" i="5"/>
  <c r="AD34" i="5"/>
  <c r="AD36" i="5"/>
  <c r="AD37" i="5"/>
  <c r="AD38" i="5"/>
  <c r="AD39" i="5"/>
  <c r="AD40" i="5"/>
  <c r="AD41" i="5"/>
  <c r="AD42" i="5"/>
  <c r="AD43" i="5"/>
  <c r="AA64" i="1"/>
  <c r="AA64" i="5"/>
  <c r="AD3" i="5"/>
  <c r="AG9" i="5"/>
  <c r="AG10" i="5"/>
  <c r="AG11" i="5"/>
  <c r="AG12" i="5"/>
  <c r="AG14" i="5"/>
  <c r="AG15" i="5"/>
  <c r="AG16" i="5"/>
  <c r="AG17" i="5"/>
  <c r="AG18" i="5"/>
  <c r="AG19" i="5"/>
  <c r="AG20" i="5"/>
  <c r="AG21" i="5"/>
  <c r="AG26" i="5"/>
  <c r="AG27" i="5"/>
  <c r="AG28" i="5"/>
  <c r="AG29" i="5"/>
  <c r="AG30" i="5"/>
  <c r="AG31" i="5"/>
  <c r="AG32" i="5"/>
  <c r="AG33" i="5"/>
  <c r="AG34" i="5"/>
  <c r="AG36" i="5"/>
  <c r="AG37" i="5"/>
  <c r="AG38" i="5"/>
  <c r="AG39" i="5"/>
  <c r="AG40" i="5"/>
  <c r="AG41" i="5"/>
  <c r="AG42" i="5"/>
  <c r="AG43" i="5"/>
  <c r="AD64" i="1"/>
  <c r="AD64" i="5"/>
  <c r="AG3" i="5"/>
  <c r="AJ9" i="5"/>
  <c r="AJ10" i="5"/>
  <c r="AJ11" i="5"/>
  <c r="AJ12" i="5"/>
  <c r="AJ14" i="5"/>
  <c r="AJ15" i="5"/>
  <c r="AJ16" i="5"/>
  <c r="AJ17" i="5"/>
  <c r="AJ18" i="5"/>
  <c r="AJ19" i="5"/>
  <c r="AJ20" i="5"/>
  <c r="AJ21" i="5"/>
  <c r="AJ26" i="5"/>
  <c r="AJ27" i="5"/>
  <c r="AJ28" i="5"/>
  <c r="AJ29" i="5"/>
  <c r="AJ30" i="5"/>
  <c r="AJ31" i="5"/>
  <c r="AJ32" i="5"/>
  <c r="AJ33" i="5"/>
  <c r="AJ34" i="5"/>
  <c r="AJ36" i="5"/>
  <c r="AJ37" i="5"/>
  <c r="AJ38" i="5"/>
  <c r="AJ39" i="5"/>
  <c r="AJ40" i="5"/>
  <c r="AJ41" i="5"/>
  <c r="AJ42" i="5"/>
  <c r="AJ43" i="5"/>
  <c r="AG64" i="1"/>
  <c r="AG64" i="5"/>
  <c r="AJ3" i="5"/>
  <c r="AM9" i="5"/>
  <c r="AM10" i="5"/>
  <c r="AM11" i="5"/>
  <c r="AM12" i="5"/>
  <c r="AM14" i="5"/>
  <c r="AM15" i="5"/>
  <c r="AM16" i="5"/>
  <c r="AM17" i="5"/>
  <c r="AM18" i="5"/>
  <c r="AM19" i="5"/>
  <c r="AM20" i="5"/>
  <c r="AM21" i="5"/>
  <c r="AM26" i="5"/>
  <c r="BJ26" i="5" s="1"/>
  <c r="BK26" i="5" s="1"/>
  <c r="BL26" i="5" s="1"/>
  <c r="BM26" i="5" s="1"/>
  <c r="AM27" i="5"/>
  <c r="AM28" i="5"/>
  <c r="AM29" i="5"/>
  <c r="AM30" i="5"/>
  <c r="AM31" i="5"/>
  <c r="AM32" i="5"/>
  <c r="AM33" i="5"/>
  <c r="AM34" i="5"/>
  <c r="AM36" i="5"/>
  <c r="AM37" i="5"/>
  <c r="AM38" i="5"/>
  <c r="AM39" i="5"/>
  <c r="AM40" i="5"/>
  <c r="AM41" i="5"/>
  <c r="AM42" i="5"/>
  <c r="AM43" i="5"/>
  <c r="AJ64" i="1"/>
  <c r="AJ64" i="5"/>
  <c r="AM3" i="5"/>
  <c r="AP9" i="5"/>
  <c r="AP10" i="5"/>
  <c r="AP11" i="5"/>
  <c r="AP12" i="5"/>
  <c r="AP14" i="5"/>
  <c r="AP15" i="5"/>
  <c r="AP16" i="5"/>
  <c r="AP17" i="5"/>
  <c r="AP18" i="5"/>
  <c r="AP19" i="5"/>
  <c r="AP20" i="5"/>
  <c r="AP21" i="5"/>
  <c r="AP26" i="5"/>
  <c r="AP27" i="5"/>
  <c r="AP28" i="5"/>
  <c r="AP29" i="5"/>
  <c r="AP30" i="5"/>
  <c r="AP31" i="5"/>
  <c r="AP32" i="5"/>
  <c r="AP33" i="5"/>
  <c r="AP34" i="5"/>
  <c r="AP36" i="5"/>
  <c r="AP37" i="5"/>
  <c r="AP38" i="5"/>
  <c r="AP39" i="5"/>
  <c r="AP40" i="5"/>
  <c r="AP41" i="5"/>
  <c r="AP42" i="5"/>
  <c r="AP43" i="5"/>
  <c r="AM64" i="1"/>
  <c r="AM64" i="5"/>
  <c r="AP3" i="5"/>
  <c r="AS9" i="5"/>
  <c r="AS10" i="5"/>
  <c r="AS11" i="5"/>
  <c r="AS12" i="5"/>
  <c r="AS14" i="5"/>
  <c r="AS15" i="5"/>
  <c r="AS16" i="5"/>
  <c r="AS17" i="5"/>
  <c r="AS18" i="5"/>
  <c r="AS19" i="5"/>
  <c r="AS20" i="5"/>
  <c r="AS21" i="5"/>
  <c r="AS26" i="5"/>
  <c r="AS27" i="5"/>
  <c r="AS34" i="5" s="1"/>
  <c r="AS28" i="5"/>
  <c r="AS29" i="5"/>
  <c r="AS30" i="5"/>
  <c r="AS31" i="5"/>
  <c r="AS32" i="5"/>
  <c r="AS33" i="5"/>
  <c r="AS36" i="5"/>
  <c r="AS37" i="5"/>
  <c r="AS38" i="5"/>
  <c r="AS39" i="5"/>
  <c r="AS40" i="5"/>
  <c r="AS41" i="5"/>
  <c r="AS42" i="5"/>
  <c r="AP64" i="1"/>
  <c r="AP64" i="5"/>
  <c r="AV9" i="5"/>
  <c r="AV12" i="5" s="1"/>
  <c r="AV10" i="5"/>
  <c r="AV11" i="5"/>
  <c r="AV14" i="5"/>
  <c r="AV21" i="5" s="1"/>
  <c r="AV15" i="5"/>
  <c r="AV16" i="5"/>
  <c r="AV17" i="5"/>
  <c r="AV18" i="5"/>
  <c r="AV19" i="5"/>
  <c r="AV20" i="5"/>
  <c r="AV26" i="5"/>
  <c r="AV27" i="5"/>
  <c r="AV34" i="5" s="1"/>
  <c r="AV28" i="5"/>
  <c r="AV29" i="5"/>
  <c r="AV30" i="5"/>
  <c r="AV31" i="5"/>
  <c r="AV32" i="5"/>
  <c r="AV33" i="5"/>
  <c r="AV36" i="5"/>
  <c r="AV37" i="5"/>
  <c r="AV38" i="5"/>
  <c r="AV39" i="5"/>
  <c r="AV40" i="5"/>
  <c r="AV41" i="5"/>
  <c r="AV42" i="5"/>
  <c r="AV43" i="5"/>
  <c r="AS64" i="1"/>
  <c r="AS64" i="5"/>
  <c r="J61" i="5"/>
  <c r="J62" i="5"/>
  <c r="G3" i="5"/>
  <c r="J63" i="5"/>
  <c r="O5" i="5"/>
  <c r="O33" i="5"/>
  <c r="O34" i="5"/>
  <c r="O42" i="5"/>
  <c r="O43" i="5"/>
  <c r="O44" i="5"/>
  <c r="O46" i="5"/>
  <c r="R5" i="5"/>
  <c r="R22" i="5"/>
  <c r="R44" i="5"/>
  <c r="R46" i="5"/>
  <c r="U5" i="5"/>
  <c r="U44" i="5"/>
  <c r="U46" i="5"/>
  <c r="X5" i="5"/>
  <c r="X44" i="5"/>
  <c r="X46" i="5"/>
  <c r="AA5" i="5"/>
  <c r="L5" i="5"/>
  <c r="N5" i="5"/>
  <c r="Q5" i="5"/>
  <c r="O9" i="5"/>
  <c r="O10" i="5"/>
  <c r="O11" i="5"/>
  <c r="O12" i="5"/>
  <c r="O14" i="5"/>
  <c r="O15" i="5"/>
  <c r="O16" i="5"/>
  <c r="O17" i="5"/>
  <c r="O18" i="5"/>
  <c r="O19" i="5"/>
  <c r="O20" i="5"/>
  <c r="O21" i="5"/>
  <c r="O22" i="5"/>
  <c r="O26" i="5"/>
  <c r="O27" i="5"/>
  <c r="O28" i="5"/>
  <c r="O29" i="5"/>
  <c r="O30" i="5"/>
  <c r="O31" i="5"/>
  <c r="O32" i="5"/>
  <c r="O36" i="5"/>
  <c r="O37" i="5"/>
  <c r="O38" i="5"/>
  <c r="O39" i="5"/>
  <c r="O40" i="5"/>
  <c r="O41" i="5"/>
  <c r="T5" i="5"/>
  <c r="W5" i="5"/>
  <c r="U22" i="5"/>
  <c r="Z5" i="5"/>
  <c r="X22" i="5"/>
  <c r="AC5" i="5"/>
  <c r="AA22" i="5"/>
  <c r="AA44" i="5"/>
  <c r="AA46" i="5"/>
  <c r="AD5" i="5"/>
  <c r="AF5" i="5"/>
  <c r="AD22" i="5"/>
  <c r="AD44" i="5"/>
  <c r="AD46" i="5"/>
  <c r="AG5" i="5"/>
  <c r="AI5" i="5"/>
  <c r="AG22" i="5"/>
  <c r="AG44" i="5"/>
  <c r="AG46" i="5"/>
  <c r="AJ5" i="5"/>
  <c r="AL5" i="5"/>
  <c r="AJ22" i="5"/>
  <c r="AJ44" i="5"/>
  <c r="AJ46" i="5"/>
  <c r="AM5" i="5"/>
  <c r="AO5" i="5"/>
  <c r="AM22" i="5"/>
  <c r="AM44" i="5"/>
  <c r="AM46" i="5" s="1"/>
  <c r="AP5" i="5" s="1"/>
  <c r="AR5" i="5"/>
  <c r="AP22" i="5"/>
  <c r="AP44" i="5"/>
  <c r="AU5" i="5"/>
  <c r="AS22" i="5"/>
  <c r="BB5" i="5"/>
  <c r="BC5" i="5"/>
  <c r="BD5" i="5"/>
  <c r="BE5" i="5"/>
  <c r="BF5" i="5"/>
  <c r="BG5" i="5"/>
  <c r="BH5" i="5"/>
  <c r="BI5" i="5"/>
  <c r="BJ5" i="5"/>
  <c r="BB9" i="5"/>
  <c r="BC9" i="5"/>
  <c r="BD9" i="5"/>
  <c r="BE9" i="5"/>
  <c r="BF9" i="5"/>
  <c r="BG9" i="5"/>
  <c r="BI9" i="5"/>
  <c r="N9" i="5"/>
  <c r="Q9" i="5"/>
  <c r="T9" i="5"/>
  <c r="W9" i="5"/>
  <c r="Z9" i="5"/>
  <c r="AC9" i="5"/>
  <c r="AF9" i="5"/>
  <c r="AI9" i="5"/>
  <c r="AL9" i="5"/>
  <c r="AO9" i="5"/>
  <c r="AR9" i="5"/>
  <c r="AU9" i="5"/>
  <c r="BH9" i="5"/>
  <c r="BJ9" i="5"/>
  <c r="BK9" i="5"/>
  <c r="BL9" i="5"/>
  <c r="BM9" i="5"/>
  <c r="BB10" i="5"/>
  <c r="N10" i="5"/>
  <c r="Q10" i="5"/>
  <c r="T10" i="5"/>
  <c r="W10" i="5"/>
  <c r="Z10" i="5"/>
  <c r="AC10" i="5"/>
  <c r="AF10" i="5"/>
  <c r="AI10" i="5"/>
  <c r="AL10" i="5"/>
  <c r="AO10" i="5"/>
  <c r="AR10" i="5"/>
  <c r="AU10" i="5"/>
  <c r="BC10" i="5"/>
  <c r="BD10" i="5"/>
  <c r="BE10" i="5"/>
  <c r="BF10" i="5"/>
  <c r="BG10" i="5"/>
  <c r="BH10" i="5"/>
  <c r="BI10" i="5"/>
  <c r="BJ10" i="5"/>
  <c r="BK10" i="5"/>
  <c r="BL10" i="5"/>
  <c r="BM10" i="5"/>
  <c r="BB11" i="5"/>
  <c r="N11" i="5"/>
  <c r="Q11" i="5"/>
  <c r="T11" i="5"/>
  <c r="W11" i="5"/>
  <c r="Z11" i="5"/>
  <c r="AC11" i="5"/>
  <c r="AF11" i="5"/>
  <c r="AI11" i="5"/>
  <c r="AL11" i="5"/>
  <c r="AO11" i="5"/>
  <c r="AR11" i="5"/>
  <c r="AU11" i="5"/>
  <c r="BC11" i="5"/>
  <c r="BD11" i="5"/>
  <c r="BE11" i="5"/>
  <c r="BF11" i="5"/>
  <c r="BG11" i="5"/>
  <c r="BH11" i="5"/>
  <c r="BI11" i="5"/>
  <c r="BJ11" i="5"/>
  <c r="BK11" i="5"/>
  <c r="BL11" i="5"/>
  <c r="BM11" i="5"/>
  <c r="N12" i="5"/>
  <c r="Q12" i="5"/>
  <c r="T12" i="5"/>
  <c r="W12" i="5"/>
  <c r="Z12" i="5"/>
  <c r="AC12" i="5"/>
  <c r="AF12" i="5"/>
  <c r="AI12" i="5"/>
  <c r="AL12" i="5"/>
  <c r="AO12" i="5"/>
  <c r="AR12" i="5"/>
  <c r="AU12" i="5"/>
  <c r="BB14" i="5"/>
  <c r="BC14" i="5"/>
  <c r="BD14" i="5"/>
  <c r="BG14" i="5"/>
  <c r="BK14" i="5"/>
  <c r="N14" i="5"/>
  <c r="Q14" i="5"/>
  <c r="T14" i="5"/>
  <c r="W14" i="5"/>
  <c r="Z14" i="5"/>
  <c r="AC14" i="5"/>
  <c r="AF14" i="5"/>
  <c r="AI14" i="5"/>
  <c r="AL14" i="5"/>
  <c r="AO14" i="5"/>
  <c r="AR14" i="5"/>
  <c r="AU14" i="5"/>
  <c r="BE14" i="5"/>
  <c r="BF14" i="5"/>
  <c r="BH14" i="5"/>
  <c r="BI14" i="5"/>
  <c r="BJ14" i="5"/>
  <c r="BL14" i="5"/>
  <c r="BM14" i="5" s="1"/>
  <c r="BB15" i="5"/>
  <c r="BG15" i="5"/>
  <c r="N15" i="5"/>
  <c r="Q15" i="5"/>
  <c r="T15" i="5"/>
  <c r="W15" i="5"/>
  <c r="Z15" i="5"/>
  <c r="AC15" i="5"/>
  <c r="AF15" i="5"/>
  <c r="AI15" i="5"/>
  <c r="AL15" i="5"/>
  <c r="AO15" i="5"/>
  <c r="AR15" i="5"/>
  <c r="AU15" i="5"/>
  <c r="BC15" i="5"/>
  <c r="BD15" i="5"/>
  <c r="BE15" i="5"/>
  <c r="BF15" i="5"/>
  <c r="BH15" i="5"/>
  <c r="BI15" i="5"/>
  <c r="BJ15" i="5"/>
  <c r="BK15" i="5"/>
  <c r="BL15" i="5"/>
  <c r="BM15" i="5"/>
  <c r="BB16" i="5"/>
  <c r="BJ16" i="5"/>
  <c r="N16" i="5"/>
  <c r="Q16" i="5"/>
  <c r="T16" i="5"/>
  <c r="W16" i="5"/>
  <c r="Z16" i="5"/>
  <c r="AC16" i="5"/>
  <c r="AF16" i="5"/>
  <c r="AI16" i="5"/>
  <c r="AL16" i="5"/>
  <c r="AO16" i="5"/>
  <c r="AR16" i="5"/>
  <c r="AU16" i="5"/>
  <c r="BC16" i="5"/>
  <c r="BD16" i="5"/>
  <c r="BE16" i="5"/>
  <c r="BF16" i="5"/>
  <c r="BG16" i="5"/>
  <c r="BH16" i="5"/>
  <c r="BI16" i="5"/>
  <c r="BK16" i="5"/>
  <c r="BL16" i="5"/>
  <c r="BM16" i="5"/>
  <c r="BB17" i="5"/>
  <c r="BC17" i="5"/>
  <c r="BD17" i="5"/>
  <c r="BE17" i="5"/>
  <c r="BF17" i="5"/>
  <c r="BG17" i="5"/>
  <c r="BI17" i="5"/>
  <c r="BJ17" i="5"/>
  <c r="BK17" i="5"/>
  <c r="N17" i="5"/>
  <c r="Q17" i="5"/>
  <c r="T17" i="5"/>
  <c r="W17" i="5"/>
  <c r="Z17" i="5"/>
  <c r="AC17" i="5"/>
  <c r="AF17" i="5"/>
  <c r="AI17" i="5"/>
  <c r="AL17" i="5"/>
  <c r="AO17" i="5"/>
  <c r="AR17" i="5"/>
  <c r="AU17" i="5"/>
  <c r="BH17" i="5"/>
  <c r="BL17" i="5"/>
  <c r="BM17" i="5" s="1"/>
  <c r="BB18" i="5"/>
  <c r="BE18" i="5"/>
  <c r="BH18" i="5"/>
  <c r="BJ18" i="5"/>
  <c r="N18" i="5"/>
  <c r="Q18" i="5"/>
  <c r="T18" i="5"/>
  <c r="W18" i="5"/>
  <c r="Z18" i="5"/>
  <c r="AC18" i="5"/>
  <c r="AF18" i="5"/>
  <c r="AI18" i="5"/>
  <c r="AL18" i="5"/>
  <c r="AO18" i="5"/>
  <c r="AR18" i="5"/>
  <c r="AU18" i="5"/>
  <c r="BC18" i="5"/>
  <c r="BD18" i="5"/>
  <c r="BF18" i="5"/>
  <c r="BG18" i="5"/>
  <c r="BI18" i="5"/>
  <c r="BK18" i="5"/>
  <c r="BL18" i="5"/>
  <c r="BM18" i="5"/>
  <c r="BB19" i="5"/>
  <c r="N19" i="5"/>
  <c r="Q19" i="5"/>
  <c r="T19" i="5"/>
  <c r="W19" i="5"/>
  <c r="Z19" i="5"/>
  <c r="AC19" i="5"/>
  <c r="AF19" i="5"/>
  <c r="AI19" i="5"/>
  <c r="AL19" i="5"/>
  <c r="AO19" i="5"/>
  <c r="AR19" i="5"/>
  <c r="AU19" i="5"/>
  <c r="BC19" i="5"/>
  <c r="BD19" i="5"/>
  <c r="BE19" i="5"/>
  <c r="BF19" i="5"/>
  <c r="BG19" i="5"/>
  <c r="BH19" i="5"/>
  <c r="BI19" i="5"/>
  <c r="BJ19" i="5"/>
  <c r="BK19" i="5"/>
  <c r="BL19" i="5"/>
  <c r="BM19" i="5"/>
  <c r="BB20" i="5"/>
  <c r="N20" i="5"/>
  <c r="Q20" i="5"/>
  <c r="T20" i="5"/>
  <c r="W20" i="5"/>
  <c r="Z20" i="5"/>
  <c r="AC20" i="5"/>
  <c r="AF20" i="5"/>
  <c r="AI20" i="5"/>
  <c r="AL20" i="5"/>
  <c r="AO20" i="5"/>
  <c r="AR20" i="5"/>
  <c r="AU20" i="5"/>
  <c r="BC20" i="5"/>
  <c r="BD20" i="5"/>
  <c r="BE20" i="5"/>
  <c r="BF20" i="5"/>
  <c r="BG20" i="5"/>
  <c r="BH20" i="5"/>
  <c r="BI20" i="5"/>
  <c r="BJ20" i="5"/>
  <c r="BK20" i="5"/>
  <c r="BL20" i="5"/>
  <c r="BM20" i="5"/>
  <c r="T21" i="5"/>
  <c r="W21" i="5"/>
  <c r="Z21" i="5"/>
  <c r="AC21" i="5"/>
  <c r="AF21" i="5"/>
  <c r="AI21" i="5"/>
  <c r="AL21" i="5"/>
  <c r="AO21" i="5"/>
  <c r="AR21" i="5"/>
  <c r="AU21" i="5"/>
  <c r="BB26" i="5"/>
  <c r="BC26" i="5"/>
  <c r="BD26" i="5"/>
  <c r="BE26" i="5"/>
  <c r="BF26" i="5"/>
  <c r="BG26" i="5"/>
  <c r="BI26" i="5"/>
  <c r="N26" i="5"/>
  <c r="Q26" i="5"/>
  <c r="T26" i="5"/>
  <c r="W26" i="5"/>
  <c r="Z26" i="5"/>
  <c r="AC26" i="5"/>
  <c r="AF26" i="5"/>
  <c r="AI26" i="5"/>
  <c r="AL26" i="5"/>
  <c r="AO26" i="5"/>
  <c r="AR26" i="5"/>
  <c r="AU26" i="5"/>
  <c r="BH26" i="5"/>
  <c r="BB27" i="5"/>
  <c r="BD27" i="5"/>
  <c r="BJ27" i="5"/>
  <c r="BK27" i="5"/>
  <c r="N27" i="5"/>
  <c r="Q27" i="5"/>
  <c r="T27" i="5"/>
  <c r="W27" i="5"/>
  <c r="Z27" i="5"/>
  <c r="AC27" i="5"/>
  <c r="AF27" i="5"/>
  <c r="AI27" i="5"/>
  <c r="AL27" i="5"/>
  <c r="AO27" i="5"/>
  <c r="AR27" i="5"/>
  <c r="AU27" i="5"/>
  <c r="BC27" i="5"/>
  <c r="BE27" i="5"/>
  <c r="BF27" i="5"/>
  <c r="BG27" i="5"/>
  <c r="BH27" i="5"/>
  <c r="BI27" i="5"/>
  <c r="BL27" i="5"/>
  <c r="BM27" i="5" s="1"/>
  <c r="BB28" i="5"/>
  <c r="N28" i="5"/>
  <c r="Q28" i="5"/>
  <c r="T28" i="5"/>
  <c r="W28" i="5"/>
  <c r="Z28" i="5"/>
  <c r="AC28" i="5"/>
  <c r="AF28" i="5"/>
  <c r="AI28" i="5"/>
  <c r="AL28" i="5"/>
  <c r="AO28" i="5"/>
  <c r="AR28" i="5"/>
  <c r="AU28" i="5"/>
  <c r="BC28" i="5"/>
  <c r="BD28" i="5"/>
  <c r="BE28" i="5"/>
  <c r="BF28" i="5"/>
  <c r="BG28" i="5"/>
  <c r="BH28" i="5"/>
  <c r="BI28" i="5"/>
  <c r="BJ28" i="5"/>
  <c r="BK28" i="5"/>
  <c r="BL28" i="5"/>
  <c r="BM28" i="5"/>
  <c r="BB29" i="5"/>
  <c r="N29" i="5"/>
  <c r="Q29" i="5"/>
  <c r="T29" i="5"/>
  <c r="W29" i="5"/>
  <c r="Z29" i="5"/>
  <c r="AC29" i="5"/>
  <c r="AF29" i="5"/>
  <c r="AI29" i="5"/>
  <c r="AL29" i="5"/>
  <c r="AO29" i="5"/>
  <c r="AR29" i="5"/>
  <c r="AU29" i="5"/>
  <c r="BC29" i="5"/>
  <c r="BD29" i="5"/>
  <c r="BE29" i="5"/>
  <c r="BF29" i="5"/>
  <c r="BG29" i="5"/>
  <c r="BH29" i="5"/>
  <c r="BI29" i="5"/>
  <c r="BJ29" i="5"/>
  <c r="BK29" i="5"/>
  <c r="BL29" i="5"/>
  <c r="BM29" i="5"/>
  <c r="BB30" i="5"/>
  <c r="N30" i="5"/>
  <c r="Q30" i="5"/>
  <c r="T30" i="5"/>
  <c r="W30" i="5"/>
  <c r="Z30" i="5"/>
  <c r="AC30" i="5"/>
  <c r="AF30" i="5"/>
  <c r="AI30" i="5"/>
  <c r="AL30" i="5"/>
  <c r="AO30" i="5"/>
  <c r="AR30" i="5"/>
  <c r="AU30" i="5"/>
  <c r="BC30" i="5"/>
  <c r="BD30" i="5"/>
  <c r="BE30" i="5"/>
  <c r="BF30" i="5"/>
  <c r="BG30" i="5"/>
  <c r="BH30" i="5"/>
  <c r="BI30" i="5"/>
  <c r="BJ30" i="5"/>
  <c r="BK30" i="5"/>
  <c r="BL30" i="5"/>
  <c r="BM30" i="5"/>
  <c r="BB31" i="5"/>
  <c r="BD31" i="5"/>
  <c r="BF31" i="5"/>
  <c r="BG31" i="5"/>
  <c r="BH31" i="5"/>
  <c r="BI31" i="5"/>
  <c r="BJ31" i="5"/>
  <c r="N31" i="5"/>
  <c r="Q31" i="5"/>
  <c r="T31" i="5"/>
  <c r="W31" i="5"/>
  <c r="Z31" i="5"/>
  <c r="AC31" i="5"/>
  <c r="AF31" i="5"/>
  <c r="AI31" i="5"/>
  <c r="AL31" i="5"/>
  <c r="AO31" i="5"/>
  <c r="AR31" i="5"/>
  <c r="AU31" i="5"/>
  <c r="BC31" i="5"/>
  <c r="BE31" i="5"/>
  <c r="BK31" i="5"/>
  <c r="BL31" i="5"/>
  <c r="BM31" i="5"/>
  <c r="BB32" i="5"/>
  <c r="BE32" i="5"/>
  <c r="N32" i="5"/>
  <c r="Q32" i="5"/>
  <c r="T32" i="5"/>
  <c r="W32" i="5"/>
  <c r="Z32" i="5"/>
  <c r="AC32" i="5"/>
  <c r="AF32" i="5"/>
  <c r="AI32" i="5"/>
  <c r="AL32" i="5"/>
  <c r="AO32" i="5"/>
  <c r="AR32" i="5"/>
  <c r="AU32" i="5"/>
  <c r="BC32" i="5"/>
  <c r="BD32" i="5"/>
  <c r="BF32" i="5"/>
  <c r="BG32" i="5"/>
  <c r="BH32" i="5"/>
  <c r="BI32" i="5"/>
  <c r="BJ32" i="5"/>
  <c r="BK32" i="5"/>
  <c r="BL32" i="5"/>
  <c r="BM32" i="5"/>
  <c r="BB33" i="5"/>
  <c r="BC33" i="5"/>
  <c r="BD33" i="5"/>
  <c r="BE33" i="5"/>
  <c r="BF33" i="5"/>
  <c r="N33" i="5"/>
  <c r="Q33" i="5"/>
  <c r="T33" i="5"/>
  <c r="W33" i="5"/>
  <c r="Z33" i="5"/>
  <c r="AC33" i="5"/>
  <c r="AF33" i="5"/>
  <c r="AI33" i="5"/>
  <c r="AL33" i="5"/>
  <c r="AO33" i="5"/>
  <c r="AR33" i="5"/>
  <c r="AU33" i="5"/>
  <c r="BG33" i="5"/>
  <c r="BH33" i="5"/>
  <c r="BI33" i="5"/>
  <c r="BJ33" i="5"/>
  <c r="BK33" i="5"/>
  <c r="BL33" i="5"/>
  <c r="BM33" i="5"/>
  <c r="BB36" i="5"/>
  <c r="BC36" i="5"/>
  <c r="BD36" i="5"/>
  <c r="BE36" i="5"/>
  <c r="BF36" i="5"/>
  <c r="BG36" i="5"/>
  <c r="BI36" i="5"/>
  <c r="BJ36" i="5"/>
  <c r="BK36" i="5"/>
  <c r="N36" i="5"/>
  <c r="Q36" i="5"/>
  <c r="T36" i="5"/>
  <c r="W36" i="5"/>
  <c r="Z36" i="5"/>
  <c r="AC36" i="5"/>
  <c r="AF36" i="5"/>
  <c r="AI36" i="5"/>
  <c r="AL36" i="5"/>
  <c r="AO36" i="5"/>
  <c r="AR36" i="5"/>
  <c r="AU36" i="5"/>
  <c r="BH36" i="5"/>
  <c r="BL36" i="5"/>
  <c r="BM36" i="5"/>
  <c r="BB37" i="5"/>
  <c r="BI37" i="5"/>
  <c r="BJ37" i="5"/>
  <c r="N37" i="5"/>
  <c r="Q37" i="5"/>
  <c r="T37" i="5"/>
  <c r="W37" i="5"/>
  <c r="Z37" i="5"/>
  <c r="AC37" i="5"/>
  <c r="AF37" i="5"/>
  <c r="AI37" i="5"/>
  <c r="AL37" i="5"/>
  <c r="AO37" i="5"/>
  <c r="AR37" i="5"/>
  <c r="AU37" i="5"/>
  <c r="BC37" i="5"/>
  <c r="BD37" i="5"/>
  <c r="BE37" i="5"/>
  <c r="BF37" i="5"/>
  <c r="BG37" i="5"/>
  <c r="BH37" i="5"/>
  <c r="BK37" i="5"/>
  <c r="BL37" i="5"/>
  <c r="BM37" i="5" s="1"/>
  <c r="BB38" i="5"/>
  <c r="N38" i="5"/>
  <c r="Q38" i="5"/>
  <c r="T38" i="5"/>
  <c r="W38" i="5"/>
  <c r="Z38" i="5"/>
  <c r="AC38" i="5"/>
  <c r="AF38" i="5"/>
  <c r="AI38" i="5"/>
  <c r="AL38" i="5"/>
  <c r="AO38" i="5"/>
  <c r="AR38" i="5"/>
  <c r="AU38" i="5"/>
  <c r="BC38" i="5"/>
  <c r="BD38" i="5"/>
  <c r="BE38" i="5"/>
  <c r="BF38" i="5"/>
  <c r="BG38" i="5"/>
  <c r="BH38" i="5"/>
  <c r="BI38" i="5"/>
  <c r="BJ38" i="5"/>
  <c r="BK38" i="5"/>
  <c r="BL38" i="5"/>
  <c r="BM38" i="5"/>
  <c r="BB39" i="5"/>
  <c r="N39" i="5"/>
  <c r="Q39" i="5"/>
  <c r="T39" i="5"/>
  <c r="W39" i="5"/>
  <c r="Z39" i="5"/>
  <c r="AC39" i="5"/>
  <c r="AF39" i="5"/>
  <c r="AI39" i="5"/>
  <c r="AL39" i="5"/>
  <c r="AO39" i="5"/>
  <c r="AR39" i="5"/>
  <c r="AU39" i="5"/>
  <c r="BC39" i="5"/>
  <c r="BD39" i="5"/>
  <c r="BE39" i="5"/>
  <c r="BF39" i="5"/>
  <c r="BG39" i="5"/>
  <c r="BH39" i="5"/>
  <c r="BI39" i="5"/>
  <c r="BJ39" i="5"/>
  <c r="BK39" i="5"/>
  <c r="BL39" i="5"/>
  <c r="BM39" i="5"/>
  <c r="BB40" i="5"/>
  <c r="N40" i="5"/>
  <c r="Q40" i="5"/>
  <c r="T40" i="5"/>
  <c r="W40" i="5"/>
  <c r="Z40" i="5"/>
  <c r="AC40" i="5"/>
  <c r="AF40" i="5"/>
  <c r="AI40" i="5"/>
  <c r="AL40" i="5"/>
  <c r="AO40" i="5"/>
  <c r="AR40" i="5"/>
  <c r="AU40" i="5"/>
  <c r="BC40" i="5"/>
  <c r="BD40" i="5"/>
  <c r="BE40" i="5"/>
  <c r="BF40" i="5"/>
  <c r="BG40" i="5"/>
  <c r="BH40" i="5"/>
  <c r="BI40" i="5"/>
  <c r="BJ40" i="5"/>
  <c r="BK40" i="5"/>
  <c r="BL40" i="5"/>
  <c r="BM40" i="5"/>
  <c r="BB41" i="5"/>
  <c r="BG41" i="5"/>
  <c r="BI41" i="5"/>
  <c r="N41" i="5"/>
  <c r="Q41" i="5"/>
  <c r="T41" i="5"/>
  <c r="W41" i="5"/>
  <c r="Z41" i="5"/>
  <c r="AC41" i="5"/>
  <c r="AF41" i="5"/>
  <c r="AI41" i="5"/>
  <c r="AL41" i="5"/>
  <c r="AO41" i="5"/>
  <c r="AR41" i="5"/>
  <c r="AU41" i="5"/>
  <c r="BC41" i="5"/>
  <c r="BD41" i="5"/>
  <c r="BE41" i="5"/>
  <c r="BF41" i="5"/>
  <c r="BH41" i="5"/>
  <c r="BJ41" i="5"/>
  <c r="BK41" i="5"/>
  <c r="BL41" i="5"/>
  <c r="BM41" i="5" s="1"/>
  <c r="BB42" i="5"/>
  <c r="BC42" i="5"/>
  <c r="BH42" i="5"/>
  <c r="N42" i="5"/>
  <c r="Q42" i="5"/>
  <c r="T42" i="5"/>
  <c r="W42" i="5"/>
  <c r="Z42" i="5"/>
  <c r="AC42" i="5"/>
  <c r="AF42" i="5"/>
  <c r="AI42" i="5"/>
  <c r="AL42" i="5"/>
  <c r="AO42" i="5"/>
  <c r="AR42" i="5"/>
  <c r="AU42" i="5"/>
  <c r="BD42" i="5"/>
  <c r="BE42" i="5"/>
  <c r="BF42" i="5"/>
  <c r="BG42" i="5"/>
  <c r="BI42" i="5"/>
  <c r="BJ42" i="5"/>
  <c r="BK42" i="5"/>
  <c r="BL42" i="5"/>
  <c r="BM42" i="5"/>
  <c r="O5" i="1"/>
  <c r="O12" i="1"/>
  <c r="O21" i="1"/>
  <c r="O22" i="1"/>
  <c r="O34" i="1"/>
  <c r="O43" i="1"/>
  <c r="O44" i="1"/>
  <c r="O46" i="1"/>
  <c r="O49" i="1"/>
  <c r="O49" i="5" s="1"/>
  <c r="R43" i="1"/>
  <c r="R34" i="1"/>
  <c r="R44" i="1"/>
  <c r="R21" i="1"/>
  <c r="R12" i="1"/>
  <c r="R22" i="1"/>
  <c r="R5" i="1"/>
  <c r="R46" i="1"/>
  <c r="R51" i="1"/>
  <c r="R49" i="1" s="1"/>
  <c r="R49" i="5" s="1"/>
  <c r="U21" i="1"/>
  <c r="U12" i="1"/>
  <c r="U22" i="1"/>
  <c r="U34" i="1"/>
  <c r="U43" i="1"/>
  <c r="U44" i="1"/>
  <c r="U5" i="1"/>
  <c r="U46" i="1"/>
  <c r="X21" i="1"/>
  <c r="X12" i="1"/>
  <c r="X22" i="1"/>
  <c r="X34" i="1"/>
  <c r="X43" i="1"/>
  <c r="X44" i="1"/>
  <c r="X5" i="1"/>
  <c r="X46" i="1"/>
  <c r="AA43" i="1"/>
  <c r="AA34" i="1"/>
  <c r="AA44" i="1"/>
  <c r="AA12" i="1"/>
  <c r="AA21" i="1"/>
  <c r="AA22" i="1"/>
  <c r="AA5" i="1"/>
  <c r="AA46" i="1"/>
  <c r="AA49" i="1"/>
  <c r="AA49" i="5" s="1"/>
  <c r="AD21" i="1"/>
  <c r="AD12" i="1"/>
  <c r="AD22" i="1"/>
  <c r="AD34" i="1"/>
  <c r="AD43" i="1"/>
  <c r="AD44" i="1"/>
  <c r="AD46" i="1"/>
  <c r="AG21" i="1"/>
  <c r="AG22" i="1"/>
  <c r="AG34" i="1"/>
  <c r="AG43" i="1"/>
  <c r="AG44" i="1"/>
  <c r="AG46" i="1"/>
  <c r="AJ12" i="1"/>
  <c r="AJ21" i="1"/>
  <c r="AJ22" i="1"/>
  <c r="AJ34" i="1"/>
  <c r="AJ43" i="1"/>
  <c r="AJ44" i="1"/>
  <c r="AJ46" i="1"/>
  <c r="AM21" i="1"/>
  <c r="AM22" i="1"/>
  <c r="AM34" i="1"/>
  <c r="AM43" i="1"/>
  <c r="AM44" i="1"/>
  <c r="AM46" i="1" s="1"/>
  <c r="AP21" i="1"/>
  <c r="AP22" i="1"/>
  <c r="AP34" i="1"/>
  <c r="AP43" i="1"/>
  <c r="AP44" i="1"/>
  <c r="O54" i="5"/>
  <c r="R54" i="5"/>
  <c r="X54" i="5"/>
  <c r="AD54" i="5"/>
  <c r="AJ54" i="5"/>
  <c r="AM54" i="5"/>
  <c r="R50" i="1"/>
  <c r="U51" i="1"/>
  <c r="U49" i="1" s="1"/>
  <c r="U49" i="5" s="1"/>
  <c r="U50" i="1"/>
  <c r="X51" i="1"/>
  <c r="X49" i="1" s="1"/>
  <c r="X49" i="5" s="1"/>
  <c r="X50" i="1"/>
  <c r="AA50" i="1"/>
  <c r="AD5" i="1"/>
  <c r="AD51" i="1"/>
  <c r="AD49" i="1" s="1"/>
  <c r="AD49" i="5" s="1"/>
  <c r="AD50" i="1"/>
  <c r="AG5" i="1"/>
  <c r="AG12" i="1"/>
  <c r="AG51" i="1"/>
  <c r="AG49" i="1" s="1"/>
  <c r="AG49" i="5" s="1"/>
  <c r="AG50" i="1"/>
  <c r="AJ5" i="1"/>
  <c r="AJ51" i="1"/>
  <c r="AJ49" i="1" s="1"/>
  <c r="AJ49" i="5" s="1"/>
  <c r="AJ50" i="1"/>
  <c r="AM5" i="1"/>
  <c r="AM12" i="1"/>
  <c r="AM50" i="1"/>
  <c r="AP12" i="1"/>
  <c r="AP51" i="1"/>
  <c r="AP50" i="1"/>
  <c r="AS12" i="1"/>
  <c r="AS21" i="1"/>
  <c r="AS22" i="1" s="1"/>
  <c r="AS34" i="1"/>
  <c r="AS43" i="1"/>
  <c r="AS51" i="1"/>
  <c r="AS50" i="1"/>
  <c r="AV12" i="1"/>
  <c r="AV21" i="1"/>
  <c r="AV22" i="1"/>
  <c r="AV34" i="1"/>
  <c r="AV43" i="1"/>
  <c r="O50" i="5"/>
  <c r="R50" i="5"/>
  <c r="U50" i="5"/>
  <c r="X50" i="5"/>
  <c r="AA50" i="5"/>
  <c r="AD50" i="5"/>
  <c r="AG50" i="5"/>
  <c r="AJ50" i="5"/>
  <c r="AM50" i="5"/>
  <c r="AP50" i="5"/>
  <c r="AS50" i="5"/>
  <c r="AV50" i="5"/>
  <c r="O51" i="5"/>
  <c r="AA51" i="5"/>
  <c r="X51" i="5"/>
  <c r="AD51" i="5"/>
  <c r="AG51" i="5"/>
  <c r="AJ51" i="5"/>
  <c r="AM51" i="5"/>
  <c r="AP51" i="5"/>
  <c r="AS51" i="5"/>
  <c r="AV51" i="5"/>
  <c r="J64" i="5"/>
  <c r="K54" i="5"/>
  <c r="U54" i="5"/>
  <c r="AA54" i="1"/>
  <c r="AA54" i="5"/>
  <c r="AG54" i="1"/>
  <c r="AG54" i="5"/>
  <c r="AP54" i="5"/>
  <c r="AS54" i="5"/>
  <c r="AV54" i="1"/>
  <c r="AV54" i="5"/>
  <c r="AV64" i="1"/>
  <c r="AV64" i="5"/>
  <c r="O66" i="5"/>
  <c r="R66" i="5"/>
  <c r="U66" i="5"/>
  <c r="X66" i="5"/>
  <c r="AA66" i="5"/>
  <c r="AD66" i="5"/>
  <c r="AG66" i="5"/>
  <c r="AJ66" i="5"/>
  <c r="AM66" i="5"/>
  <c r="AP66" i="5"/>
  <c r="AS66" i="5"/>
  <c r="AV66" i="5"/>
  <c r="U67" i="5"/>
  <c r="X67" i="5"/>
  <c r="AA67" i="5"/>
  <c r="AD67" i="5"/>
  <c r="AG67" i="5"/>
  <c r="AJ67" i="5"/>
  <c r="AM67" i="5"/>
  <c r="AP67" i="5"/>
  <c r="AS67" i="5"/>
  <c r="AV67" i="5"/>
  <c r="U68" i="5"/>
  <c r="X68" i="5"/>
  <c r="AA68" i="5"/>
  <c r="AD68" i="5"/>
  <c r="AG68" i="5"/>
  <c r="AJ68" i="5"/>
  <c r="AM68" i="5"/>
  <c r="AP68" i="5"/>
  <c r="AS68" i="5"/>
  <c r="AV68" i="5"/>
  <c r="U69" i="5"/>
  <c r="X69" i="5"/>
  <c r="AA69" i="5"/>
  <c r="AD69" i="5"/>
  <c r="AG69" i="5"/>
  <c r="AJ69" i="5"/>
  <c r="AM69" i="5"/>
  <c r="AP69" i="5"/>
  <c r="AS69" i="5"/>
  <c r="AV69" i="5"/>
  <c r="U70" i="5"/>
  <c r="X70" i="5"/>
  <c r="AA70" i="5"/>
  <c r="AD70" i="5"/>
  <c r="AG70" i="5"/>
  <c r="AJ70" i="5"/>
  <c r="AM70" i="5"/>
  <c r="AP70" i="5"/>
  <c r="AS70" i="5"/>
  <c r="AV70" i="5"/>
  <c r="U71" i="5"/>
  <c r="X71" i="5"/>
  <c r="AA71" i="5"/>
  <c r="AD71" i="5"/>
  <c r="AG71" i="5"/>
  <c r="AJ71" i="5"/>
  <c r="AM71" i="5"/>
  <c r="AP71" i="5"/>
  <c r="AS71" i="5"/>
  <c r="AV71" i="5"/>
  <c r="D2" i="1"/>
  <c r="L1" i="1"/>
  <c r="G2" i="1"/>
  <c r="J2" i="1"/>
  <c r="G3" i="1"/>
  <c r="L5" i="1"/>
  <c r="N5" i="1"/>
  <c r="Q5" i="1"/>
  <c r="T5" i="1"/>
  <c r="W5" i="1"/>
  <c r="Z5" i="1"/>
  <c r="AC5" i="1"/>
  <c r="AF5" i="1"/>
  <c r="AI5" i="1"/>
  <c r="AL5" i="1"/>
  <c r="AO5" i="1"/>
  <c r="AR5" i="1"/>
  <c r="AU5" i="1"/>
  <c r="N9" i="1"/>
  <c r="Q9" i="1"/>
  <c r="T9" i="1"/>
  <c r="W9" i="1"/>
  <c r="Z9" i="1"/>
  <c r="AC9" i="1"/>
  <c r="AF9" i="1"/>
  <c r="AI9" i="1"/>
  <c r="AL9" i="1"/>
  <c r="AO9" i="1"/>
  <c r="AR9" i="1"/>
  <c r="AU9" i="1"/>
  <c r="N10" i="1"/>
  <c r="Q10" i="1"/>
  <c r="T10" i="1"/>
  <c r="W10" i="1"/>
  <c r="Z10" i="1"/>
  <c r="AC10" i="1"/>
  <c r="AF10" i="1"/>
  <c r="AI10" i="1"/>
  <c r="AL10" i="1"/>
  <c r="AO10" i="1"/>
  <c r="AR10" i="1"/>
  <c r="AU10" i="1"/>
  <c r="N11" i="1"/>
  <c r="Q11" i="1"/>
  <c r="T11" i="1"/>
  <c r="W11" i="1"/>
  <c r="Z11" i="1"/>
  <c r="AC11" i="1"/>
  <c r="AF11" i="1"/>
  <c r="AI11" i="1"/>
  <c r="AL11" i="1"/>
  <c r="AO11" i="1"/>
  <c r="AR11" i="1"/>
  <c r="AU11" i="1"/>
  <c r="N12" i="1"/>
  <c r="Q12" i="1"/>
  <c r="T12" i="1"/>
  <c r="W12" i="1"/>
  <c r="Z12" i="1"/>
  <c r="AC12" i="1"/>
  <c r="AF12" i="1"/>
  <c r="AI12" i="1"/>
  <c r="AL12" i="1"/>
  <c r="AO12" i="1"/>
  <c r="AR12" i="1"/>
  <c r="AU12" i="1"/>
  <c r="N14" i="1"/>
  <c r="Q14" i="1"/>
  <c r="T14" i="1"/>
  <c r="W14" i="1"/>
  <c r="Z14" i="1"/>
  <c r="AC14" i="1"/>
  <c r="AF14" i="1"/>
  <c r="AI14" i="1"/>
  <c r="AL14" i="1"/>
  <c r="AO14" i="1"/>
  <c r="AR14" i="1"/>
  <c r="AU14" i="1"/>
  <c r="N15" i="1"/>
  <c r="Q15" i="1"/>
  <c r="T15" i="1"/>
  <c r="W15" i="1"/>
  <c r="Z15" i="1"/>
  <c r="AC15" i="1"/>
  <c r="AF15" i="1"/>
  <c r="AI15" i="1"/>
  <c r="AL15" i="1"/>
  <c r="AO15" i="1"/>
  <c r="AR15" i="1"/>
  <c r="AU15" i="1"/>
  <c r="N16" i="1"/>
  <c r="Q16" i="1"/>
  <c r="T16" i="1"/>
  <c r="W16" i="1"/>
  <c r="Z16" i="1"/>
  <c r="AF16" i="1"/>
  <c r="AI16" i="1"/>
  <c r="AL16" i="1"/>
  <c r="AO16" i="1"/>
  <c r="AR16" i="1"/>
  <c r="AU16" i="1"/>
  <c r="N17" i="1"/>
  <c r="Q17" i="1"/>
  <c r="T17" i="1"/>
  <c r="W17" i="1"/>
  <c r="Z17" i="1"/>
  <c r="AC17" i="1"/>
  <c r="AF17" i="1"/>
  <c r="AI17" i="1"/>
  <c r="AL17" i="1"/>
  <c r="AO17" i="1"/>
  <c r="AR17" i="1"/>
  <c r="AU17" i="1"/>
  <c r="N18" i="1"/>
  <c r="Q18" i="1"/>
  <c r="T18" i="1"/>
  <c r="W18" i="1"/>
  <c r="Z18" i="1"/>
  <c r="AC18" i="1"/>
  <c r="AF18" i="1"/>
  <c r="AI18" i="1"/>
  <c r="AL18" i="1"/>
  <c r="AO18" i="1"/>
  <c r="AR18" i="1"/>
  <c r="AU18" i="1"/>
  <c r="N19" i="1"/>
  <c r="Q19" i="1"/>
  <c r="T19" i="1"/>
  <c r="W19" i="1"/>
  <c r="Z19" i="1"/>
  <c r="AC19" i="1"/>
  <c r="AF19" i="1"/>
  <c r="AI19" i="1"/>
  <c r="AL19" i="1"/>
  <c r="AO19" i="1"/>
  <c r="AR19" i="1"/>
  <c r="AU19" i="1"/>
  <c r="N20" i="1"/>
  <c r="Q20" i="1"/>
  <c r="T20" i="1"/>
  <c r="W20" i="1"/>
  <c r="Z20" i="1"/>
  <c r="AC20" i="1"/>
  <c r="AF20" i="1"/>
  <c r="AI20" i="1"/>
  <c r="AL20" i="1"/>
  <c r="AO20" i="1"/>
  <c r="AR20" i="1"/>
  <c r="AU20" i="1"/>
  <c r="T21" i="1"/>
  <c r="W21" i="1"/>
  <c r="Z21" i="1"/>
  <c r="AC21" i="1"/>
  <c r="AF21" i="1"/>
  <c r="AI21" i="1"/>
  <c r="AL21" i="1"/>
  <c r="AO21" i="1"/>
  <c r="AR21" i="1"/>
  <c r="AU21" i="1"/>
  <c r="N26" i="1"/>
  <c r="Q26" i="1"/>
  <c r="T26" i="1"/>
  <c r="W26" i="1"/>
  <c r="Z26" i="1"/>
  <c r="AC26" i="1"/>
  <c r="AF26" i="1"/>
  <c r="AI26" i="1"/>
  <c r="AL26" i="1"/>
  <c r="AO26" i="1"/>
  <c r="AR26" i="1"/>
  <c r="AU26" i="1"/>
  <c r="N27" i="1"/>
  <c r="Q27" i="1"/>
  <c r="T27" i="1"/>
  <c r="W27" i="1"/>
  <c r="Z27" i="1"/>
  <c r="AC27" i="1"/>
  <c r="AF27" i="1"/>
  <c r="AI27" i="1"/>
  <c r="AL27" i="1"/>
  <c r="AO27" i="1"/>
  <c r="AR27" i="1"/>
  <c r="AU27" i="1"/>
  <c r="N28" i="1"/>
  <c r="Q28" i="1"/>
  <c r="T28" i="1"/>
  <c r="W28" i="1"/>
  <c r="Z28" i="1"/>
  <c r="AC28" i="1"/>
  <c r="AF28" i="1"/>
  <c r="AI28" i="1"/>
  <c r="AL28" i="1"/>
  <c r="AO28" i="1"/>
  <c r="AR28" i="1"/>
  <c r="AU28" i="1"/>
  <c r="N29" i="1"/>
  <c r="Q29" i="1"/>
  <c r="T29" i="1"/>
  <c r="W29" i="1"/>
  <c r="Z29" i="1"/>
  <c r="AC29" i="1"/>
  <c r="AF29" i="1"/>
  <c r="AI29" i="1"/>
  <c r="AL29" i="1"/>
  <c r="AO29" i="1"/>
  <c r="AR29" i="1"/>
  <c r="AU29" i="1"/>
  <c r="N30" i="1"/>
  <c r="Q30" i="1"/>
  <c r="T30" i="1"/>
  <c r="W30" i="1"/>
  <c r="Z30" i="1"/>
  <c r="AC30" i="1"/>
  <c r="AF30" i="1"/>
  <c r="AL30" i="1"/>
  <c r="AO30" i="1"/>
  <c r="AR30" i="1"/>
  <c r="AU30" i="1"/>
  <c r="N31" i="1"/>
  <c r="Q31" i="1"/>
  <c r="T31" i="1"/>
  <c r="W31" i="1"/>
  <c r="Z31" i="1"/>
  <c r="AC31" i="1"/>
  <c r="AF31" i="1"/>
  <c r="AI31" i="1"/>
  <c r="AL31" i="1"/>
  <c r="AO31" i="1"/>
  <c r="AR31" i="1"/>
  <c r="AU31" i="1"/>
  <c r="N32" i="1"/>
  <c r="Q32" i="1"/>
  <c r="T32" i="1"/>
  <c r="W32" i="1"/>
  <c r="Z32" i="1"/>
  <c r="AC32" i="1"/>
  <c r="AF32" i="1"/>
  <c r="AI32" i="1"/>
  <c r="AL32" i="1"/>
  <c r="AO32" i="1"/>
  <c r="AR32" i="1"/>
  <c r="AU32" i="1"/>
  <c r="N33" i="1"/>
  <c r="Q33" i="1"/>
  <c r="T33" i="1"/>
  <c r="W33" i="1"/>
  <c r="Z33" i="1"/>
  <c r="AC33" i="1"/>
  <c r="AF33" i="1"/>
  <c r="AI33" i="1"/>
  <c r="AL33" i="1"/>
  <c r="AO33" i="1"/>
  <c r="AR33" i="1"/>
  <c r="AU33" i="1"/>
  <c r="N36" i="1"/>
  <c r="Q36" i="1"/>
  <c r="T36" i="1"/>
  <c r="W36" i="1"/>
  <c r="Z36" i="1"/>
  <c r="AC36" i="1"/>
  <c r="AF36" i="1"/>
  <c r="AI36" i="1"/>
  <c r="AL36" i="1"/>
  <c r="AO36" i="1"/>
  <c r="AR36" i="1"/>
  <c r="AU36" i="1"/>
  <c r="N37" i="1"/>
  <c r="Q37" i="1"/>
  <c r="T37" i="1"/>
  <c r="W37" i="1"/>
  <c r="Z37" i="1"/>
  <c r="AC37" i="1"/>
  <c r="AF37" i="1"/>
  <c r="AI37" i="1"/>
  <c r="AL37" i="1"/>
  <c r="AO37" i="1"/>
  <c r="AR37" i="1"/>
  <c r="AU37" i="1"/>
  <c r="N38" i="1"/>
  <c r="Q38" i="1"/>
  <c r="T38" i="1"/>
  <c r="W38" i="1"/>
  <c r="Z38" i="1"/>
  <c r="AC38" i="1"/>
  <c r="AF38" i="1"/>
  <c r="AI38" i="1"/>
  <c r="AL38" i="1"/>
  <c r="AO38" i="1"/>
  <c r="AR38" i="1"/>
  <c r="AU38" i="1"/>
  <c r="N39" i="1"/>
  <c r="Q39" i="1"/>
  <c r="T39" i="1"/>
  <c r="W39" i="1"/>
  <c r="Z39" i="1"/>
  <c r="AC39" i="1"/>
  <c r="AF39" i="1"/>
  <c r="AI39" i="1"/>
  <c r="AL39" i="1"/>
  <c r="AO39" i="1"/>
  <c r="AR39" i="1"/>
  <c r="AU39" i="1"/>
  <c r="N40" i="1"/>
  <c r="Q40" i="1"/>
  <c r="T40" i="1"/>
  <c r="W40" i="1"/>
  <c r="Z40" i="1"/>
  <c r="AC40" i="1"/>
  <c r="AF40" i="1"/>
  <c r="AI40" i="1"/>
  <c r="AL40" i="1"/>
  <c r="AO40" i="1"/>
  <c r="AR40" i="1"/>
  <c r="AU40" i="1"/>
  <c r="N41" i="1"/>
  <c r="Q41" i="1"/>
  <c r="T41" i="1"/>
  <c r="W41" i="1"/>
  <c r="Z41" i="1"/>
  <c r="AC41" i="1"/>
  <c r="AF41" i="1"/>
  <c r="AI41" i="1"/>
  <c r="AL41" i="1"/>
  <c r="AO41" i="1"/>
  <c r="AR41" i="1"/>
  <c r="AU41" i="1"/>
  <c r="N42" i="1"/>
  <c r="Q42" i="1"/>
  <c r="T42" i="1"/>
  <c r="W42" i="1"/>
  <c r="Z42" i="1"/>
  <c r="AC42" i="1"/>
  <c r="AF42" i="1"/>
  <c r="AI42" i="1"/>
  <c r="AL42" i="1"/>
  <c r="AO42" i="1"/>
  <c r="AR42" i="1"/>
  <c r="AU42" i="1"/>
  <c r="K54" i="1"/>
  <c r="D55" i="1"/>
  <c r="AV22" i="5" l="1"/>
  <c r="U51" i="5"/>
  <c r="R51" i="5"/>
  <c r="AM49" i="1"/>
  <c r="AM49" i="5" s="1"/>
  <c r="AP5" i="1"/>
  <c r="AP46" i="1" s="1"/>
  <c r="BK5" i="5"/>
  <c r="AP46" i="5"/>
  <c r="AS5" i="5" s="1"/>
  <c r="BL5" i="5" s="1"/>
  <c r="AV44" i="1"/>
  <c r="AV44" i="5"/>
  <c r="AS44" i="1"/>
  <c r="AS43" i="5"/>
  <c r="AS3" i="5" s="1"/>
  <c r="AV3" i="5" s="1"/>
  <c r="AX3" i="5" s="1"/>
  <c r="AS44" i="5"/>
  <c r="AS46" i="5" l="1"/>
  <c r="AV5" i="5" s="1"/>
  <c r="AP49" i="1"/>
  <c r="AP49" i="5" s="1"/>
  <c r="AS5" i="1"/>
  <c r="AS46" i="1"/>
  <c r="AV46" i="5"/>
  <c r="BM5" i="5"/>
  <c r="AX2" i="5"/>
  <c r="D3" i="5" s="1"/>
  <c r="I54" i="5" s="1"/>
  <c r="AS49" i="1" l="1"/>
  <c r="AS49" i="5" s="1"/>
  <c r="AV5" i="1"/>
  <c r="AV46" i="1" s="1"/>
  <c r="AV49" i="1" s="1"/>
  <c r="AV49" i="5" s="1"/>
  <c r="H54" i="5"/>
  <c r="D3" i="1"/>
  <c r="H54" i="1" s="1"/>
  <c r="AY3" i="5"/>
  <c r="AY2" i="5"/>
  <c r="AY9" i="5" s="1"/>
  <c r="K9" i="5" s="1"/>
  <c r="AY21" i="5" l="1"/>
  <c r="AY17" i="5"/>
  <c r="K17" i="5" s="1"/>
  <c r="K17" i="1" s="1"/>
  <c r="AY46" i="5"/>
  <c r="AY64" i="5"/>
  <c r="G54" i="5" s="1"/>
  <c r="G54" i="1" s="1"/>
  <c r="AY32" i="5"/>
  <c r="K32" i="5" s="1"/>
  <c r="K32" i="1" s="1"/>
  <c r="AZ30" i="5"/>
  <c r="L30" i="5" s="1"/>
  <c r="L30" i="1" s="1"/>
  <c r="AZ11" i="5"/>
  <c r="L11" i="5" s="1"/>
  <c r="L11" i="1" s="1"/>
  <c r="AY39" i="5"/>
  <c r="K39" i="5" s="1"/>
  <c r="K39" i="1" s="1"/>
  <c r="AZ40" i="5"/>
  <c r="L40" i="5" s="1"/>
  <c r="L40" i="1" s="1"/>
  <c r="AZ20" i="5"/>
  <c r="L20" i="5" s="1"/>
  <c r="L20" i="1" s="1"/>
  <c r="I54" i="1"/>
  <c r="AZ33" i="5"/>
  <c r="L33" i="5" s="1"/>
  <c r="L33" i="1" s="1"/>
  <c r="AZ28" i="5"/>
  <c r="L28" i="5" s="1"/>
  <c r="L28" i="1" s="1"/>
  <c r="AZ16" i="5"/>
  <c r="L16" i="5" s="1"/>
  <c r="L16" i="1" s="1"/>
  <c r="AZ9" i="5"/>
  <c r="L9" i="5" s="1"/>
  <c r="L9" i="1" s="1"/>
  <c r="AY44" i="5"/>
  <c r="AY22" i="5"/>
  <c r="AY51" i="5"/>
  <c r="D51" i="5" s="1"/>
  <c r="D51" i="1" s="1"/>
  <c r="AZ36" i="5"/>
  <c r="L36" i="5" s="1"/>
  <c r="L36" i="1" s="1"/>
  <c r="AY28" i="5"/>
  <c r="K28" i="5" s="1"/>
  <c r="K28" i="1" s="1"/>
  <c r="AY12" i="5"/>
  <c r="AY41" i="5"/>
  <c r="K41" i="5" s="1"/>
  <c r="K41" i="1" s="1"/>
  <c r="AY37" i="5"/>
  <c r="K37" i="5" s="1"/>
  <c r="K37" i="1" s="1"/>
  <c r="AY19" i="5"/>
  <c r="K19" i="5" s="1"/>
  <c r="K19" i="1" s="1"/>
  <c r="AY15" i="5"/>
  <c r="K15" i="5" s="1"/>
  <c r="K15" i="1" s="1"/>
  <c r="AZ42" i="5"/>
  <c r="L42" i="5" s="1"/>
  <c r="L42" i="1" s="1"/>
  <c r="AZ38" i="5"/>
  <c r="L38" i="5" s="1"/>
  <c r="L38" i="1" s="1"/>
  <c r="AY33" i="5"/>
  <c r="K33" i="5" s="1"/>
  <c r="K33" i="1" s="1"/>
  <c r="AY30" i="5"/>
  <c r="K30" i="5" s="1"/>
  <c r="K30" i="1" s="1"/>
  <c r="AY27" i="5"/>
  <c r="K27" i="5" s="1"/>
  <c r="K27" i="1" s="1"/>
  <c r="AZ17" i="5"/>
  <c r="L17" i="5" s="1"/>
  <c r="L17" i="1" s="1"/>
  <c r="AY10" i="5"/>
  <c r="K10" i="5" s="1"/>
  <c r="K10" i="1" s="1"/>
  <c r="AY49" i="5"/>
  <c r="D49" i="5" s="1"/>
  <c r="D49" i="1" s="1"/>
  <c r="AY43" i="5"/>
  <c r="AZ31" i="5"/>
  <c r="L31" i="5" s="1"/>
  <c r="L31" i="1" s="1"/>
  <c r="AZ29" i="5"/>
  <c r="L29" i="5" s="1"/>
  <c r="L29" i="1" s="1"/>
  <c r="AZ26" i="5"/>
  <c r="L26" i="5" s="1"/>
  <c r="AZ18" i="5"/>
  <c r="L18" i="5" s="1"/>
  <c r="L18" i="1" s="1"/>
  <c r="AZ15" i="5"/>
  <c r="L15" i="5" s="1"/>
  <c r="L15" i="1" s="1"/>
  <c r="AZ10" i="5"/>
  <c r="L10" i="5" s="1"/>
  <c r="L10" i="1" s="1"/>
  <c r="AY5" i="5"/>
  <c r="K5" i="5" s="1"/>
  <c r="K5" i="1" s="1"/>
  <c r="AY54" i="5"/>
  <c r="G49" i="5" s="1"/>
  <c r="G49" i="1" s="1"/>
  <c r="AY42" i="5"/>
  <c r="K42" i="5" s="1"/>
  <c r="K42" i="1" s="1"/>
  <c r="AY40" i="5"/>
  <c r="K40" i="5" s="1"/>
  <c r="K40" i="1" s="1"/>
  <c r="AY38" i="5"/>
  <c r="K38" i="5" s="1"/>
  <c r="K38" i="1" s="1"/>
  <c r="AY36" i="5"/>
  <c r="K36" i="5" s="1"/>
  <c r="K36" i="1" s="1"/>
  <c r="AY20" i="5"/>
  <c r="K20" i="5" s="1"/>
  <c r="K20" i="1" s="1"/>
  <c r="AY18" i="5"/>
  <c r="K18" i="5" s="1"/>
  <c r="K18" i="1" s="1"/>
  <c r="AY16" i="5"/>
  <c r="K16" i="5" s="1"/>
  <c r="K16" i="1" s="1"/>
  <c r="AY14" i="5"/>
  <c r="K14" i="5" s="1"/>
  <c r="K14" i="1" s="1"/>
  <c r="AY50" i="5"/>
  <c r="D50" i="5" s="1"/>
  <c r="D50" i="1" s="1"/>
  <c r="AZ41" i="5"/>
  <c r="L41" i="5" s="1"/>
  <c r="L41" i="1" s="1"/>
  <c r="AZ39" i="5"/>
  <c r="L39" i="5" s="1"/>
  <c r="L39" i="1" s="1"/>
  <c r="AZ37" i="5"/>
  <c r="L37" i="5" s="1"/>
  <c r="L37" i="1" s="1"/>
  <c r="AY34" i="5"/>
  <c r="AZ32" i="5"/>
  <c r="L32" i="5" s="1"/>
  <c r="L32" i="1" s="1"/>
  <c r="AY31" i="5"/>
  <c r="K31" i="5" s="1"/>
  <c r="K31" i="1" s="1"/>
  <c r="AY29" i="5"/>
  <c r="K29" i="5" s="1"/>
  <c r="K29" i="1" s="1"/>
  <c r="AZ27" i="5"/>
  <c r="L27" i="5" s="1"/>
  <c r="L27" i="1" s="1"/>
  <c r="AY26" i="5"/>
  <c r="K26" i="5" s="1"/>
  <c r="K26" i="1" s="1"/>
  <c r="AZ19" i="5"/>
  <c r="L19" i="5" s="1"/>
  <c r="L19" i="1" s="1"/>
  <c r="AZ14" i="5"/>
  <c r="L14" i="5" s="1"/>
  <c r="L14" i="1" s="1"/>
  <c r="AY11" i="5"/>
  <c r="K11" i="5" s="1"/>
  <c r="K11" i="1" s="1"/>
  <c r="L26" i="1"/>
  <c r="K9" i="1"/>
  <c r="L12" i="5" l="1"/>
  <c r="K21" i="5"/>
  <c r="K21" i="1" s="1"/>
  <c r="K43" i="5"/>
  <c r="K43" i="1" s="1"/>
  <c r="K34" i="5"/>
  <c r="K34" i="1" s="1"/>
  <c r="L43" i="5"/>
  <c r="L43" i="1" s="1"/>
  <c r="K12" i="5"/>
  <c r="K22" i="5" s="1"/>
  <c r="L21" i="5"/>
  <c r="L21" i="1" s="1"/>
  <c r="L34" i="5"/>
  <c r="L34" i="1" s="1"/>
  <c r="L12" i="1"/>
  <c r="K44" i="5" l="1"/>
  <c r="K44" i="1" s="1"/>
  <c r="K12" i="1"/>
  <c r="L22" i="5"/>
  <c r="L22" i="1" s="1"/>
  <c r="L44" i="5"/>
  <c r="L44" i="1" s="1"/>
  <c r="K22" i="1"/>
  <c r="K46" i="5" l="1"/>
  <c r="D52" i="5" s="1"/>
  <c r="L46" i="5"/>
  <c r="L46" i="1" s="1"/>
  <c r="K46" i="1"/>
  <c r="D52" i="1" l="1"/>
  <c r="D54" i="5"/>
  <c r="D54" i="1" s="1"/>
</calcChain>
</file>

<file path=xl/sharedStrings.xml><?xml version="1.0" encoding="utf-8"?>
<sst xmlns="http://schemas.openxmlformats.org/spreadsheetml/2006/main" count="382" uniqueCount="175">
  <si>
    <t>YTD</t>
  </si>
  <si>
    <t xml:space="preserve">    Receipts</t>
  </si>
  <si>
    <t>Contributions</t>
  </si>
  <si>
    <t xml:space="preserve">   </t>
  </si>
  <si>
    <t>Interest</t>
  </si>
  <si>
    <t>Subtotal General Receipts</t>
  </si>
  <si>
    <t>Disbursements</t>
  </si>
  <si>
    <t>Printing, Supplies etc</t>
  </si>
  <si>
    <t>Postage</t>
  </si>
  <si>
    <t>Officers' Expense</t>
  </si>
  <si>
    <t>Guest Expense</t>
  </si>
  <si>
    <t>State Board Pro Rata Assessment</t>
  </si>
  <si>
    <t>Subtotal General Disbursements</t>
  </si>
  <si>
    <t>NET GENERAL gain/(loss)</t>
  </si>
  <si>
    <t xml:space="preserve">        5= 3 - 4</t>
  </si>
  <si>
    <t>Receipts</t>
  </si>
  <si>
    <t xml:space="preserve">Travel </t>
  </si>
  <si>
    <t xml:space="preserve">Bowling </t>
  </si>
  <si>
    <t>Rooster Items</t>
  </si>
  <si>
    <t>Other</t>
  </si>
  <si>
    <t>Subtotal Custodial Receipts</t>
  </si>
  <si>
    <t>Rooster Purchase</t>
  </si>
  <si>
    <t>Subtotal Custodial Disbursements</t>
  </si>
  <si>
    <t>Checking</t>
  </si>
  <si>
    <t>Actives</t>
  </si>
  <si>
    <t>Savings</t>
  </si>
  <si>
    <t>Total</t>
  </si>
  <si>
    <t>Report Date</t>
  </si>
  <si>
    <t>Branch  Treasurer</t>
  </si>
  <si>
    <t>Month</t>
  </si>
  <si>
    <t xml:space="preserve"> </t>
  </si>
  <si>
    <t>7 (5-6)</t>
  </si>
  <si>
    <t>NET CUSTODIAL gain/(loss)</t>
  </si>
  <si>
    <t>Bowling</t>
  </si>
  <si>
    <t>Golf</t>
  </si>
  <si>
    <t>8 (1+4+7)</t>
  </si>
  <si>
    <t>MEMBERSHIP</t>
  </si>
  <si>
    <t xml:space="preserve">            FORM 28, SONS   IN  RETIREMENT  MONTHLY CASH  REPORT</t>
  </si>
  <si>
    <t>4 (2-3)</t>
  </si>
  <si>
    <t xml:space="preserve">Area </t>
  </si>
  <si>
    <t>Year</t>
  </si>
  <si>
    <t>Region</t>
  </si>
  <si>
    <t>Branch</t>
  </si>
  <si>
    <t>GENERAL ACCOUNTS</t>
  </si>
  <si>
    <t>CUSTODIAL ACCOUNTS</t>
  </si>
  <si>
    <t>Monthly Luncheon</t>
  </si>
  <si>
    <t>Special Acitivities</t>
  </si>
  <si>
    <t>ENDING CASH BALANCE (Total Cash)</t>
  </si>
  <si>
    <t>BEGINNING CASH BALANCE (Total Cash)</t>
  </si>
  <si>
    <t xml:space="preserve">CASH ELEMENTS </t>
  </si>
  <si>
    <t>INPUT SETUP DATA</t>
  </si>
  <si>
    <t>Report Month:</t>
  </si>
  <si>
    <t>Report Year:</t>
  </si>
  <si>
    <t>Area</t>
  </si>
  <si>
    <t>Instructions for the Form 28: Automated Version</t>
  </si>
  <si>
    <t>This is a Microsoft Excel Spread Sheet</t>
  </si>
  <si>
    <t>2.</t>
  </si>
  <si>
    <t xml:space="preserve"> For the January report only</t>
  </si>
  <si>
    <t>a)</t>
  </si>
  <si>
    <t>b)</t>
  </si>
  <si>
    <t>3.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</si>
  <si>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</si>
  <si>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</si>
  <si>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</si>
  <si>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</si>
  <si>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</si>
  <si>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</si>
  <si>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</si>
  <si>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</si>
  <si>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</si>
  <si>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</si>
  <si>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</si>
  <si>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</si>
  <si>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Cash elements</t>
  </si>
  <si>
    <t>Membership</t>
  </si>
  <si>
    <t>Active</t>
  </si>
  <si>
    <t>differences to your Branch Executive Council as they should match.</t>
  </si>
  <si>
    <t>Previous Year's December Ending Cash Balance:</t>
  </si>
  <si>
    <t>Branch Treasurer:</t>
  </si>
  <si>
    <t xml:space="preserve"> "Ending Cash Balance".</t>
  </si>
  <si>
    <t>Sons in Retirement</t>
  </si>
  <si>
    <t>Cash Counting Verification Record</t>
  </si>
  <si>
    <t>Date</t>
  </si>
  <si>
    <t>Cash Source</t>
  </si>
  <si>
    <t>Amount</t>
  </si>
  <si>
    <t>Counter Signature / Initials</t>
  </si>
  <si>
    <t>Just print this form,  Do not fill information into the spreadsheet.</t>
  </si>
  <si>
    <t>It is to be at a meeting where cash is submitted.  Checks received do not need to be</t>
  </si>
  <si>
    <t>entered as they are made out to the branch.</t>
  </si>
  <si>
    <t>Auto</t>
  </si>
  <si>
    <t>They help automate the worksheet</t>
  </si>
  <si>
    <t>Please do not change these 2 columns</t>
  </si>
  <si>
    <t>Comments</t>
  </si>
  <si>
    <t>For each month, enter your ledger data by categories (101:103, 201:207, 301:308, 401:407.</t>
  </si>
  <si>
    <t>does not change from month to month.</t>
  </si>
  <si>
    <t>The program calculates and transfers all Current Month and YTD data to the Report area.</t>
  </si>
  <si>
    <t>Dist:  Assistant State Treasurer, Big SIR,  Regional Director, Area Governor, Secretary, File</t>
  </si>
  <si>
    <t>State Treasurer</t>
  </si>
  <si>
    <t>Assistant State Treasurer</t>
  </si>
  <si>
    <t xml:space="preserve">The worksheet formulas copy the "Previous Year's December Cash Balance:" </t>
  </si>
  <si>
    <t>stays the same for all months because it is always the value of the previous December</t>
  </si>
  <si>
    <r>
      <t xml:space="preserve">Cash Elements, Membership, and meeting data) in the appropriate </t>
    </r>
    <r>
      <rPr>
        <b/>
        <sz val="10"/>
        <rFont val="Arial"/>
        <family val="2"/>
      </rPr>
      <t>Monthy</t>
    </r>
    <r>
      <rPr>
        <sz val="10"/>
        <rFont val="Arial"/>
        <family val="2"/>
      </rPr>
      <t xml:space="preserve"> column.</t>
    </r>
  </si>
  <si>
    <t>If the report area formulas have not been altered the YTD totals will all be computed</t>
  </si>
  <si>
    <t>in the report YTD column.</t>
  </si>
  <si>
    <t>If you have entered data in the columns to the right of the reporting month, AUTO moves</t>
  </si>
  <si>
    <t>If you feel you must change data in a prior month that was sent to the distribution list,</t>
  </si>
  <si>
    <t>Please list those changes in your email that you send to the distribution list.  It is very</t>
  </si>
  <si>
    <t>difficult for us to find a change in prior months when you do not tell us.  If you send</t>
  </si>
  <si>
    <t>this entire worksheet to the distribution list that is also fine, but still tell us of the changes.</t>
  </si>
  <si>
    <t xml:space="preserve">Cell D49 should match your checkbook balance.  If they do not, you need to be able to explain the </t>
  </si>
  <si>
    <t>8. If you are mailing this report, make sure the print area is selected for the report area of Form 28 only.</t>
  </si>
  <si>
    <t>9. Sign or initial the report and distribute.</t>
  </si>
  <si>
    <t>10. Print copies per the distribution list on the bottom of the Form 28 or more copies of the form depending</t>
  </si>
  <si>
    <t>You may also extract and email just the report information in PDF format to the mailing list.</t>
  </si>
  <si>
    <t>very acceptable.</t>
  </si>
  <si>
    <t xml:space="preserve">     on your own branch distribution list. Emailing to the State members of the distribution list is</t>
  </si>
  <si>
    <t xml:space="preserve">11. Emailing this entire report to the Area Governor and Assistant State Treasurer is also acceptable.  </t>
  </si>
  <si>
    <t>We need information like Month and Line item number.</t>
  </si>
  <si>
    <t>12. It is recommended that you save the worksheet after each month to a unique name.  This will</t>
  </si>
  <si>
    <t>Ron Saltgaver</t>
  </si>
  <si>
    <t>777 Lido Dr.</t>
  </si>
  <si>
    <t>saltgaverjob@comcast.net</t>
  </si>
  <si>
    <t>Livermore, Ca. 94550</t>
  </si>
  <si>
    <t>925-443-0693  11:00 a.m. until 10:30 p.m.</t>
  </si>
  <si>
    <t>John Skarpelos</t>
  </si>
  <si>
    <t>appropriate cells on the Report Form 28.  Please note that the "…YTD Cash Balance (Excel cell J63)</t>
  </si>
  <si>
    <t xml:space="preserve"> (Excel cell J63) to  "Beginning Cash Balance Columns (Line 1).</t>
  </si>
  <si>
    <t>(Excel positions O5 and L5).  Note that the "Beginning Cash Balance YTD Column (line 1)</t>
  </si>
  <si>
    <t>Use "Auto" or Change cell J61 to the reporting month.  Please spell the month out fully.</t>
  </si>
  <si>
    <t>You can return cell J61 back to Auto for future reports.</t>
  </si>
  <si>
    <t>The creater of this worksheet has preset the print area selection to A1:L57 from the Print Setup menu.</t>
  </si>
  <si>
    <t>a) Make sure the Line 8 Month and YTD are equal, if they are different a formula has probably been changed or needs repair</t>
  </si>
  <si>
    <t>b) Make sure that Line 8 Ending Balance and Total of Cash Elements are equal. If they are different there is probably</t>
  </si>
  <si>
    <t xml:space="preserve">    a Cash balance or pre-paid fund ( e.g. Postage) which needs to be shown as a receipt as well as an expense.</t>
  </si>
  <si>
    <t>.</t>
  </si>
  <si>
    <t xml:space="preserve">1.  Input the setup data above this line (Excel C62-C64, J62-J64). The data will transfer to the </t>
  </si>
  <si>
    <t>to force the report date to a specific Month.</t>
  </si>
  <si>
    <t>to the last month that has entered data.  You must manually enter the desired month in Cell J61</t>
  </si>
  <si>
    <t>8. If you are mailing this report, make sure the print area is selected for the REPORT area of Form 28 only.</t>
  </si>
  <si>
    <t>Distribution: Assistant State Treasurer, Regional Director, Area Governor, Big Sir, Branch Secretary, File</t>
  </si>
  <si>
    <t>MONTHLY INPUT DATA</t>
  </si>
  <si>
    <t>Total Cash</t>
  </si>
  <si>
    <t>Rooster Sales</t>
  </si>
  <si>
    <t>Postage &amp; Delivery</t>
  </si>
  <si>
    <t>Rooster Purchases</t>
  </si>
  <si>
    <t>Include HLM's</t>
  </si>
  <si>
    <t xml:space="preserve"> Using the input section (January uses columns O and February uses columns R and so on).</t>
  </si>
  <si>
    <t xml:space="preserve"> Using the input section (January uses column O and February use columns R and so on).</t>
  </si>
  <si>
    <t>give  you a method of backup if worksheet or formulas are damaged. E.g. Br128F28y12m11 for november</t>
  </si>
  <si>
    <r>
      <t xml:space="preserve">Cash Elements, Membership, and meeting data) in the appropriate </t>
    </r>
    <r>
      <rPr>
        <b/>
        <sz val="10"/>
        <rFont val="Arial"/>
        <family val="2"/>
      </rPr>
      <t>Monthly</t>
    </r>
    <r>
      <rPr>
        <sz val="10"/>
        <rFont val="Arial"/>
        <family val="2"/>
      </rPr>
      <t xml:space="preserve"> column.</t>
    </r>
  </si>
  <si>
    <t>give  you a method of backup if worksheet or formulas are damaged. E.g. Br128F28y12m11 for November 2012</t>
  </si>
  <si>
    <t>FORM 28, Rev (10/26/2014)</t>
  </si>
  <si>
    <t>Form028-XL-20141024.xls</t>
  </si>
  <si>
    <t>For questions or help on this spreadsheet</t>
  </si>
  <si>
    <t>Area Governor</t>
  </si>
  <si>
    <t>Regional Director</t>
  </si>
  <si>
    <r>
      <t xml:space="preserve">The </t>
    </r>
    <r>
      <rPr>
        <b/>
        <sz val="10"/>
        <rFont val="Arial"/>
        <family val="2"/>
      </rPr>
      <t>Branch Assessment paymen</t>
    </r>
    <r>
      <rPr>
        <sz val="10"/>
        <rFont val="Arial"/>
        <family val="2"/>
      </rPr>
      <t>t is to be sent to the following State officer before the 10th Day of the First Month of Each Quarter.</t>
    </r>
  </si>
  <si>
    <r>
      <rPr>
        <b/>
        <sz val="10"/>
        <rFont val="Arial"/>
        <family val="2"/>
      </rPr>
      <t>Form 28 report</t>
    </r>
    <r>
      <rPr>
        <sz val="10"/>
        <rFont val="Arial"/>
        <family val="2"/>
      </rPr>
      <t xml:space="preserve"> is to be sent to your branch BEC and the following State Officers before the 10th of the following month.</t>
    </r>
  </si>
  <si>
    <t>It does not have to be approved at a BEC meeting before it is sent to the State Officers.</t>
  </si>
  <si>
    <t>Form 28 Report is preferred to be sent via Email.</t>
  </si>
  <si>
    <t>Print Report to PDF and emal; Send entire excel worksheet via email;  Print Report to Paper and snail mail --- All work.</t>
  </si>
  <si>
    <t>Examples:</t>
  </si>
  <si>
    <t>2015_03_Form_28_Br299</t>
  </si>
  <si>
    <t>F28B2991503</t>
  </si>
  <si>
    <t>B299F2803March</t>
  </si>
  <si>
    <t>If you need to make corrections to previous months, indicate in the text of your message, what other changes you made to the spreadsheet.</t>
  </si>
  <si>
    <t>When sending an attached file, it is easier for us if you have the Branch number, "Form 28", and Month imbedded in the name.</t>
  </si>
  <si>
    <t>If you accidentally delete your file and cannot find it in the recycle bin, your Area Governor usually keeps a copy of your old reports.</t>
  </si>
  <si>
    <t>As Treasurer, many of us do a "Save As" to our master form 28 file and change the file name to reflect the current report month.</t>
  </si>
  <si>
    <t>F28B2991501</t>
  </si>
  <si>
    <t>F28B2991502</t>
  </si>
  <si>
    <t>If you find an error, the report can be resent.  Please tell us in the text of the email that this is an update.</t>
  </si>
  <si>
    <t>FORM 28, Rev (12/10/2015)</t>
  </si>
  <si>
    <t>Form028-XL-20151210.xls</t>
  </si>
  <si>
    <t>Patrick Graham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</si>
</sst>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0.0%"/>
    <numFmt numFmtId="165" formatCode="0.0"/>
    <numFmt numFmtId="166" formatCode="&quot;$&quot;#,##0.00"/>
    <numFmt numFmtId="167" formatCode="mm/dd/yy"/>
  </numFmts>
  <fonts count="2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sz val="10"/>
      <name val="Courier New"/>
      <family val="3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Brush Script MT"/>
      <family val="4"/>
    </font>
    <font>
      <sz val="8"/>
      <color indexed="10"/>
      <name val="Arial"/>
      <family val="2"/>
    </font>
    <font>
      <i/>
      <sz val="12"/>
      <name val="Lucida Handwriting"/>
      <family val="4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335">
    <xf numFmtId="0" fontId="0" fillId="0" borderId="0" xfId="0"/>
    <xf numFmtId="0" fontId="0" fillId="0" borderId="0" xfId="0" applyBorder="1"/>
    <xf numFmtId="44" fontId="3" fillId="0" borderId="0" xfId="1" applyFont="1" applyBorder="1"/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Fill="1" applyBorder="1"/>
    <xf numFmtId="0" fontId="5" fillId="0" borderId="0" xfId="0" applyFont="1" applyBorder="1"/>
    <xf numFmtId="49" fontId="0" fillId="0" borderId="0" xfId="0" applyNumberFormat="1" applyBorder="1"/>
    <xf numFmtId="0" fontId="3" fillId="0" borderId="0" xfId="0" applyFont="1" applyBorder="1"/>
    <xf numFmtId="44" fontId="3" fillId="0" borderId="0" xfId="1" applyFont="1" applyBorder="1" applyAlignment="1">
      <alignment shrinkToFit="1"/>
    </xf>
    <xf numFmtId="44" fontId="3" fillId="0" borderId="0" xfId="1" applyFont="1" applyBorder="1" applyAlignment="1">
      <alignment horizontal="center"/>
    </xf>
    <xf numFmtId="44" fontId="7" fillId="0" borderId="0" xfId="1" applyFont="1" applyBorder="1"/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right"/>
    </xf>
    <xf numFmtId="49" fontId="0" fillId="0" borderId="0" xfId="0" applyNumberFormat="1" applyBorder="1" applyAlignment="1">
      <alignment horizontal="right"/>
    </xf>
    <xf numFmtId="44" fontId="3" fillId="0" borderId="0" xfId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5" xfId="0" applyBorder="1"/>
    <xf numFmtId="0" fontId="0" fillId="0" borderId="5" xfId="0" applyBorder="1" applyAlignment="1">
      <alignment horizontal="right"/>
    </xf>
    <xf numFmtId="44" fontId="3" fillId="0" borderId="6" xfId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right"/>
    </xf>
    <xf numFmtId="0" fontId="0" fillId="0" borderId="8" xfId="0" applyBorder="1"/>
    <xf numFmtId="44" fontId="3" fillId="0" borderId="9" xfId="1" applyFont="1" applyBorder="1" applyAlignment="1">
      <alignment horizontal="center"/>
    </xf>
    <xf numFmtId="0" fontId="0" fillId="0" borderId="10" xfId="0" applyBorder="1" applyAlignment="1">
      <alignment horizontal="right"/>
    </xf>
    <xf numFmtId="37" fontId="8" fillId="0" borderId="11" xfId="1" applyNumberFormat="1" applyFont="1" applyBorder="1" applyAlignment="1">
      <alignment horizontal="center"/>
    </xf>
    <xf numFmtId="44" fontId="3" fillId="0" borderId="12" xfId="1" applyFont="1" applyBorder="1"/>
    <xf numFmtId="0" fontId="4" fillId="0" borderId="13" xfId="0" applyFont="1" applyBorder="1"/>
    <xf numFmtId="0" fontId="0" fillId="0" borderId="10" xfId="0" applyBorder="1"/>
    <xf numFmtId="0" fontId="0" fillId="0" borderId="14" xfId="0" applyBorder="1"/>
    <xf numFmtId="0" fontId="0" fillId="0" borderId="15" xfId="0" applyBorder="1"/>
    <xf numFmtId="44" fontId="3" fillId="0" borderId="8" xfId="1" applyFont="1" applyBorder="1"/>
    <xf numFmtId="0" fontId="4" fillId="0" borderId="15" xfId="0" applyFont="1" applyBorder="1"/>
    <xf numFmtId="0" fontId="4" fillId="0" borderId="10" xfId="0" applyFont="1" applyBorder="1"/>
    <xf numFmtId="0" fontId="3" fillId="0" borderId="10" xfId="0" applyFont="1" applyBorder="1"/>
    <xf numFmtId="0" fontId="0" fillId="0" borderId="16" xfId="0" applyBorder="1"/>
    <xf numFmtId="0" fontId="0" fillId="0" borderId="16" xfId="0" applyBorder="1" applyAlignment="1">
      <alignment horizontal="right"/>
    </xf>
    <xf numFmtId="44" fontId="3" fillId="0" borderId="16" xfId="1" applyFont="1" applyBorder="1"/>
    <xf numFmtId="0" fontId="9" fillId="0" borderId="0" xfId="0" applyFont="1" applyBorder="1"/>
    <xf numFmtId="166" fontId="0" fillId="0" borderId="0" xfId="0" applyNumberFormat="1" applyBorder="1"/>
    <xf numFmtId="166" fontId="0" fillId="0" borderId="0" xfId="0" applyNumberForma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7" xfId="0" applyNumberFormat="1" applyBorder="1" applyAlignment="1">
      <alignment horizontal="right"/>
    </xf>
    <xf numFmtId="166" fontId="6" fillId="0" borderId="8" xfId="0" applyNumberFormat="1" applyFont="1" applyBorder="1"/>
    <xf numFmtId="166" fontId="0" fillId="0" borderId="8" xfId="0" applyNumberFormat="1" applyBorder="1"/>
    <xf numFmtId="166" fontId="0" fillId="0" borderId="0" xfId="0" applyNumberFormat="1"/>
    <xf numFmtId="166" fontId="6" fillId="0" borderId="0" xfId="0" applyNumberFormat="1" applyFont="1" applyBorder="1"/>
    <xf numFmtId="166" fontId="6" fillId="0" borderId="7" xfId="0" applyNumberFormat="1" applyFont="1" applyBorder="1"/>
    <xf numFmtId="1" fontId="0" fillId="0" borderId="7" xfId="0" applyNumberFormat="1" applyBorder="1" applyAlignment="1">
      <alignment horizontal="right"/>
    </xf>
    <xf numFmtId="166" fontId="6" fillId="0" borderId="16" xfId="0" applyNumberFormat="1" applyFont="1" applyBorder="1"/>
    <xf numFmtId="1" fontId="0" fillId="0" borderId="0" xfId="0" applyNumberFormat="1" applyAlignment="1">
      <alignment horizontal="left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2" borderId="16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4" fillId="0" borderId="0" xfId="0" applyFont="1"/>
    <xf numFmtId="0" fontId="11" fillId="0" borderId="0" xfId="2" applyAlignment="1" applyProtection="1"/>
    <xf numFmtId="0" fontId="12" fillId="0" borderId="19" xfId="0" applyFont="1" applyBorder="1"/>
    <xf numFmtId="3" fontId="0" fillId="0" borderId="8" xfId="0" applyNumberFormat="1" applyBorder="1"/>
    <xf numFmtId="0" fontId="13" fillId="0" borderId="0" xfId="0" applyFont="1"/>
    <xf numFmtId="0" fontId="7" fillId="0" borderId="0" xfId="0" applyFont="1"/>
    <xf numFmtId="0" fontId="0" fillId="3" borderId="0" xfId="0" applyFill="1" applyAlignment="1">
      <alignment horizontal="left"/>
    </xf>
    <xf numFmtId="0" fontId="14" fillId="0" borderId="0" xfId="0" applyFont="1"/>
    <xf numFmtId="0" fontId="11" fillId="0" borderId="0" xfId="2" applyFont="1" applyAlignment="1" applyProtection="1"/>
    <xf numFmtId="0" fontId="15" fillId="0" borderId="0" xfId="0" applyFont="1"/>
    <xf numFmtId="0" fontId="16" fillId="0" borderId="0" xfId="0" applyFont="1"/>
    <xf numFmtId="3" fontId="0" fillId="0" borderId="0" xfId="0" quotePrefix="1" applyNumberFormat="1"/>
    <xf numFmtId="0" fontId="3" fillId="0" borderId="0" xfId="1" applyNumberFormat="1" applyFont="1" applyBorder="1"/>
    <xf numFmtId="0" fontId="18" fillId="0" borderId="0" xfId="1" applyNumberFormat="1" applyFont="1" applyBorder="1"/>
    <xf numFmtId="37" fontId="8" fillId="0" borderId="11" xfId="1" applyNumberFormat="1" applyFont="1" applyBorder="1" applyAlignment="1">
      <alignment horizontal="center" vertical="center"/>
    </xf>
    <xf numFmtId="0" fontId="4" fillId="0" borderId="0" xfId="0" applyFont="1" applyBorder="1"/>
    <xf numFmtId="0" fontId="4" fillId="0" borderId="7" xfId="0" applyFont="1" applyBorder="1" applyAlignment="1">
      <alignment horizontal="left"/>
    </xf>
    <xf numFmtId="166" fontId="6" fillId="0" borderId="12" xfId="0" applyNumberFormat="1" applyFont="1" applyBorder="1"/>
    <xf numFmtId="166" fontId="6" fillId="0" borderId="19" xfId="0" applyNumberFormat="1" applyFont="1" applyBorder="1"/>
    <xf numFmtId="166" fontId="6" fillId="0" borderId="20" xfId="0" applyNumberFormat="1" applyFont="1" applyBorder="1"/>
    <xf numFmtId="166" fontId="6" fillId="0" borderId="21" xfId="0" applyNumberFormat="1" applyFont="1" applyBorder="1"/>
    <xf numFmtId="166" fontId="6" fillId="0" borderId="22" xfId="0" applyNumberFormat="1" applyFont="1" applyBorder="1"/>
    <xf numFmtId="0" fontId="4" fillId="0" borderId="16" xfId="0" applyFont="1" applyBorder="1"/>
    <xf numFmtId="0" fontId="4" fillId="0" borderId="14" xfId="0" applyFont="1" applyBorder="1"/>
    <xf numFmtId="166" fontId="6" fillId="0" borderId="23" xfId="0" applyNumberFormat="1" applyFont="1" applyBorder="1"/>
    <xf numFmtId="166" fontId="3" fillId="0" borderId="24" xfId="1" applyNumberFormat="1" applyFont="1" applyBorder="1"/>
    <xf numFmtId="166" fontId="6" fillId="0" borderId="24" xfId="0" applyNumberFormat="1" applyFont="1" applyBorder="1"/>
    <xf numFmtId="0" fontId="4" fillId="0" borderId="17" xfId="0" applyFont="1" applyBorder="1"/>
    <xf numFmtId="0" fontId="5" fillId="0" borderId="16" xfId="0" applyFont="1" applyBorder="1"/>
    <xf numFmtId="49" fontId="0" fillId="0" borderId="16" xfId="0" applyNumberFormat="1" applyBorder="1"/>
    <xf numFmtId="49" fontId="0" fillId="0" borderId="16" xfId="0" applyNumberFormat="1" applyBorder="1" applyAlignment="1">
      <alignment horizontal="right"/>
    </xf>
    <xf numFmtId="0" fontId="0" fillId="0" borderId="25" xfId="0" applyBorder="1" applyAlignment="1">
      <alignment horizontal="right"/>
    </xf>
    <xf numFmtId="166" fontId="6" fillId="0" borderId="2" xfId="0" applyNumberFormat="1" applyFont="1" applyBorder="1"/>
    <xf numFmtId="1" fontId="6" fillId="0" borderId="0" xfId="0" applyNumberFormat="1" applyFont="1" applyAlignment="1">
      <alignment horizontal="left"/>
    </xf>
    <xf numFmtId="0" fontId="0" fillId="0" borderId="0" xfId="0" applyProtection="1">
      <protection locked="0"/>
    </xf>
    <xf numFmtId="1" fontId="0" fillId="0" borderId="10" xfId="0" applyNumberFormat="1" applyBorder="1" applyAlignment="1" applyProtection="1">
      <alignment horizontal="right"/>
      <protection locked="0"/>
    </xf>
    <xf numFmtId="166" fontId="6" fillId="0" borderId="26" xfId="0" applyNumberFormat="1" applyFont="1" applyBorder="1" applyProtection="1">
      <protection locked="0"/>
    </xf>
    <xf numFmtId="166" fontId="6" fillId="0" borderId="0" xfId="0" applyNumberFormat="1" applyFont="1" applyBorder="1" applyProtection="1">
      <protection locked="0"/>
    </xf>
    <xf numFmtId="166" fontId="6" fillId="0" borderId="7" xfId="0" applyNumberFormat="1" applyFont="1" applyBorder="1" applyProtection="1">
      <protection locked="0"/>
    </xf>
    <xf numFmtId="166" fontId="6" fillId="0" borderId="8" xfId="0" applyNumberFormat="1" applyFont="1" applyBorder="1" applyProtection="1">
      <protection locked="0"/>
    </xf>
    <xf numFmtId="1" fontId="0" fillId="0" borderId="7" xfId="0" applyNumberFormat="1" applyBorder="1" applyAlignment="1" applyProtection="1">
      <alignment horizontal="right"/>
      <protection locked="0"/>
    </xf>
    <xf numFmtId="166" fontId="6" fillId="0" borderId="16" xfId="0" applyNumberFormat="1" applyFont="1" applyBorder="1" applyProtection="1">
      <protection locked="0"/>
    </xf>
    <xf numFmtId="166" fontId="0" fillId="0" borderId="0" xfId="0" applyNumberFormat="1" applyProtection="1">
      <protection locked="0"/>
    </xf>
    <xf numFmtId="1" fontId="0" fillId="0" borderId="0" xfId="0" applyNumberFormat="1" applyAlignment="1" applyProtection="1">
      <alignment horizontal="right"/>
      <protection locked="0"/>
    </xf>
    <xf numFmtId="166" fontId="0" fillId="0" borderId="7" xfId="0" applyNumberFormat="1" applyBorder="1" applyProtection="1">
      <protection locked="0"/>
    </xf>
    <xf numFmtId="1" fontId="0" fillId="0" borderId="0" xfId="0" applyNumberFormat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4" borderId="16" xfId="0" applyFill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0" fillId="0" borderId="0" xfId="0" quotePrefix="1" applyAlignment="1" applyProtection="1">
      <alignment horizontal="right"/>
      <protection locked="0"/>
    </xf>
    <xf numFmtId="166" fontId="0" fillId="0" borderId="0" xfId="0" applyNumberFormat="1" applyBorder="1" applyProtection="1">
      <protection locked="0"/>
    </xf>
    <xf numFmtId="166" fontId="0" fillId="2" borderId="16" xfId="0" applyNumberFormat="1" applyFill="1" applyBorder="1" applyProtection="1">
      <protection locked="0"/>
    </xf>
    <xf numFmtId="166" fontId="0" fillId="2" borderId="16" xfId="0" applyNumberForma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7" xfId="0" applyBorder="1"/>
    <xf numFmtId="0" fontId="0" fillId="0" borderId="28" xfId="0" applyBorder="1" applyAlignment="1">
      <alignment horizontal="right"/>
    </xf>
    <xf numFmtId="0" fontId="0" fillId="0" borderId="29" xfId="0" applyBorder="1"/>
    <xf numFmtId="0" fontId="0" fillId="0" borderId="30" xfId="0" applyBorder="1" applyAlignment="1">
      <alignment horizontal="right"/>
    </xf>
    <xf numFmtId="166" fontId="3" fillId="0" borderId="29" xfId="1" applyNumberFormat="1" applyFont="1" applyBorder="1"/>
    <xf numFmtId="0" fontId="0" fillId="0" borderId="29" xfId="0" applyFill="1" applyBorder="1"/>
    <xf numFmtId="0" fontId="6" fillId="0" borderId="31" xfId="0" applyFont="1" applyBorder="1"/>
    <xf numFmtId="0" fontId="6" fillId="0" borderId="10" xfId="0" applyFont="1" applyBorder="1"/>
    <xf numFmtId="166" fontId="6" fillId="0" borderId="26" xfId="0" applyNumberFormat="1" applyFont="1" applyBorder="1" applyProtection="1"/>
    <xf numFmtId="166" fontId="6" fillId="0" borderId="32" xfId="0" applyNumberFormat="1" applyFont="1" applyBorder="1" applyProtection="1"/>
    <xf numFmtId="166" fontId="6" fillId="0" borderId="8" xfId="0" applyNumberFormat="1" applyFont="1" applyBorder="1" applyProtection="1"/>
    <xf numFmtId="0" fontId="21" fillId="0" borderId="33" xfId="0" applyFont="1" applyBorder="1"/>
    <xf numFmtId="166" fontId="6" fillId="0" borderId="26" xfId="1" applyNumberFormat="1" applyFont="1" applyBorder="1" applyProtection="1"/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 applyProtection="1">
      <alignment horizontal="left"/>
      <protection locked="0"/>
    </xf>
    <xf numFmtId="1" fontId="22" fillId="0" borderId="0" xfId="0" applyNumberFormat="1" applyFont="1" applyAlignment="1">
      <alignment horizontal="left"/>
    </xf>
    <xf numFmtId="0" fontId="23" fillId="0" borderId="0" xfId="2" applyFont="1" applyAlignment="1" applyProtection="1"/>
    <xf numFmtId="1" fontId="6" fillId="0" borderId="0" xfId="0" applyNumberFormat="1" applyFont="1" applyBorder="1"/>
    <xf numFmtId="165" fontId="0" fillId="0" borderId="8" xfId="0" applyNumberFormat="1" applyBorder="1"/>
    <xf numFmtId="10" fontId="6" fillId="0" borderId="8" xfId="0" applyNumberFormat="1" applyFont="1" applyBorder="1"/>
    <xf numFmtId="1" fontId="6" fillId="0" borderId="34" xfId="0" applyNumberFormat="1" applyFont="1" applyBorder="1"/>
    <xf numFmtId="0" fontId="21" fillId="0" borderId="19" xfId="0" applyFont="1" applyBorder="1"/>
    <xf numFmtId="1" fontId="6" fillId="0" borderId="19" xfId="0" applyNumberFormat="1" applyFont="1" applyBorder="1" applyAlignment="1">
      <alignment horizontal="center"/>
    </xf>
    <xf numFmtId="3" fontId="6" fillId="0" borderId="0" xfId="0" applyNumberFormat="1" applyFont="1" applyBorder="1" applyProtection="1">
      <protection locked="0"/>
    </xf>
    <xf numFmtId="0" fontId="0" fillId="0" borderId="0" xfId="0" applyBorder="1" applyProtection="1">
      <protection locked="0"/>
    </xf>
    <xf numFmtId="1" fontId="0" fillId="0" borderId="0" xfId="0" applyNumberFormat="1" applyBorder="1" applyAlignment="1" applyProtection="1">
      <alignment horizontal="right"/>
      <protection locked="0"/>
    </xf>
    <xf numFmtId="1" fontId="6" fillId="0" borderId="0" xfId="0" applyNumberFormat="1" applyFont="1" applyBorder="1" applyProtection="1"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22" fillId="0" borderId="0" xfId="0" applyNumberFormat="1" applyFont="1" applyBorder="1" applyAlignment="1" applyProtection="1">
      <alignment horizontal="left"/>
      <protection locked="0"/>
    </xf>
    <xf numFmtId="3" fontId="6" fillId="0" borderId="7" xfId="0" applyNumberFormat="1" applyFont="1" applyBorder="1" applyProtection="1">
      <protection locked="0"/>
    </xf>
    <xf numFmtId="1" fontId="6" fillId="0" borderId="7" xfId="0" applyNumberFormat="1" applyFont="1" applyBorder="1" applyProtection="1">
      <protection locked="0"/>
    </xf>
    <xf numFmtId="0" fontId="24" fillId="0" borderId="0" xfId="0" applyFont="1"/>
    <xf numFmtId="0" fontId="7" fillId="0" borderId="0" xfId="0" applyFont="1" applyAlignment="1">
      <alignment horizontal="left"/>
    </xf>
    <xf numFmtId="0" fontId="25" fillId="0" borderId="0" xfId="0" applyFont="1"/>
    <xf numFmtId="1" fontId="25" fillId="0" borderId="10" xfId="0" applyNumberFormat="1" applyFont="1" applyBorder="1" applyAlignment="1">
      <alignment horizontal="right"/>
    </xf>
    <xf numFmtId="0" fontId="0" fillId="0" borderId="0" xfId="0" applyProtection="1"/>
    <xf numFmtId="1" fontId="0" fillId="0" borderId="10" xfId="0" applyNumberFormat="1" applyBorder="1" applyAlignment="1" applyProtection="1">
      <alignment horizontal="right"/>
    </xf>
    <xf numFmtId="1" fontId="0" fillId="0" borderId="17" xfId="0" applyNumberFormat="1" applyBorder="1" applyAlignment="1" applyProtection="1">
      <alignment horizontal="right"/>
    </xf>
    <xf numFmtId="0" fontId="7" fillId="0" borderId="17" xfId="0" applyFont="1" applyBorder="1" applyProtection="1"/>
    <xf numFmtId="1" fontId="22" fillId="0" borderId="0" xfId="0" applyNumberFormat="1" applyFont="1" applyAlignment="1" applyProtection="1">
      <alignment horizontal="left"/>
      <protection locked="0"/>
    </xf>
    <xf numFmtId="3" fontId="6" fillId="0" borderId="26" xfId="0" applyNumberFormat="1" applyFont="1" applyBorder="1" applyProtection="1">
      <protection locked="0"/>
    </xf>
    <xf numFmtId="1" fontId="6" fillId="0" borderId="26" xfId="0" applyNumberFormat="1" applyFont="1" applyBorder="1" applyProtection="1">
      <protection locked="0"/>
    </xf>
    <xf numFmtId="14" fontId="0" fillId="0" borderId="0" xfId="0" applyNumberFormat="1" applyAlignment="1" applyProtection="1">
      <alignment horizontal="right"/>
      <protection locked="0"/>
    </xf>
    <xf numFmtId="0" fontId="26" fillId="0" borderId="0" xfId="0" applyFont="1"/>
    <xf numFmtId="0" fontId="0" fillId="0" borderId="3" xfId="0" applyBorder="1" applyAlignment="1" applyProtection="1">
      <alignment horizontal="right"/>
    </xf>
    <xf numFmtId="0" fontId="0" fillId="0" borderId="2" xfId="0" applyBorder="1" applyAlignment="1" applyProtection="1">
      <alignment horizontal="center"/>
    </xf>
    <xf numFmtId="0" fontId="0" fillId="0" borderId="0" xfId="0" applyBorder="1" applyProtection="1"/>
    <xf numFmtId="0" fontId="0" fillId="0" borderId="8" xfId="0" applyBorder="1" applyProtection="1"/>
    <xf numFmtId="0" fontId="0" fillId="0" borderId="10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1" xfId="0" applyBorder="1" applyProtection="1"/>
    <xf numFmtId="3" fontId="0" fillId="0" borderId="8" xfId="0" applyNumberFormat="1" applyBorder="1" applyProtection="1"/>
    <xf numFmtId="3" fontId="25" fillId="0" borderId="8" xfId="0" applyNumberFormat="1" applyFont="1" applyBorder="1" applyProtection="1"/>
    <xf numFmtId="44" fontId="3" fillId="0" borderId="6" xfId="1" applyFont="1" applyBorder="1" applyAlignment="1" applyProtection="1">
      <alignment horizontal="center"/>
    </xf>
    <xf numFmtId="44" fontId="3" fillId="0" borderId="9" xfId="1" applyFont="1" applyBorder="1" applyAlignment="1" applyProtection="1">
      <alignment horizontal="center"/>
    </xf>
    <xf numFmtId="166" fontId="0" fillId="0" borderId="8" xfId="0" applyNumberFormat="1" applyBorder="1" applyProtection="1"/>
    <xf numFmtId="0" fontId="4" fillId="0" borderId="35" xfId="0" applyFont="1" applyBorder="1" applyProtection="1"/>
    <xf numFmtId="0" fontId="0" fillId="0" borderId="5" xfId="0" applyBorder="1" applyProtection="1"/>
    <xf numFmtId="0" fontId="0" fillId="0" borderId="5" xfId="0" applyBorder="1" applyAlignment="1" applyProtection="1">
      <alignment horizontal="center"/>
    </xf>
    <xf numFmtId="0" fontId="0" fillId="0" borderId="5" xfId="0" applyBorder="1" applyAlignment="1" applyProtection="1">
      <alignment horizontal="right"/>
    </xf>
    <xf numFmtId="166" fontId="3" fillId="0" borderId="26" xfId="1" applyNumberFormat="1" applyFont="1" applyBorder="1" applyProtection="1"/>
    <xf numFmtId="1" fontId="25" fillId="0" borderId="10" xfId="0" applyNumberFormat="1" applyFont="1" applyBorder="1" applyAlignment="1" applyProtection="1">
      <alignment horizontal="right"/>
    </xf>
    <xf numFmtId="166" fontId="0" fillId="0" borderId="0" xfId="0" applyNumberFormat="1" applyProtection="1"/>
    <xf numFmtId="0" fontId="4" fillId="0" borderId="18" xfId="0" applyFont="1" applyBorder="1" applyProtection="1"/>
    <xf numFmtId="0" fontId="0" fillId="0" borderId="0" xfId="0" applyBorder="1" applyAlignment="1" applyProtection="1">
      <alignment horizontal="center"/>
    </xf>
    <xf numFmtId="166" fontId="6" fillId="0" borderId="0" xfId="0" applyNumberFormat="1" applyFont="1" applyBorder="1" applyProtection="1"/>
    <xf numFmtId="44" fontId="3" fillId="0" borderId="18" xfId="1" applyFont="1" applyBorder="1" applyProtection="1"/>
    <xf numFmtId="0" fontId="4" fillId="0" borderId="13" xfId="0" applyFont="1" applyBorder="1" applyProtection="1"/>
    <xf numFmtId="0" fontId="0" fillId="0" borderId="7" xfId="0" applyBorder="1" applyProtection="1"/>
    <xf numFmtId="0" fontId="0" fillId="0" borderId="7" xfId="0" applyBorder="1" applyAlignment="1" applyProtection="1">
      <alignment horizontal="right"/>
    </xf>
    <xf numFmtId="166" fontId="6" fillId="0" borderId="7" xfId="0" applyNumberFormat="1" applyFont="1" applyBorder="1" applyProtection="1"/>
    <xf numFmtId="44" fontId="3" fillId="0" borderId="12" xfId="1" applyFont="1" applyBorder="1" applyProtection="1"/>
    <xf numFmtId="0" fontId="0" fillId="0" borderId="10" xfId="0" applyBorder="1" applyProtection="1"/>
    <xf numFmtId="44" fontId="3" fillId="0" borderId="22" xfId="1" applyFont="1" applyBorder="1" applyProtection="1"/>
    <xf numFmtId="0" fontId="0" fillId="0" borderId="14" xfId="0" applyBorder="1" applyProtection="1"/>
    <xf numFmtId="166" fontId="6" fillId="0" borderId="36" xfId="0" applyNumberFormat="1" applyFont="1" applyBorder="1" applyProtection="1"/>
    <xf numFmtId="0" fontId="0" fillId="0" borderId="13" xfId="0" applyBorder="1" applyProtection="1"/>
    <xf numFmtId="0" fontId="0" fillId="0" borderId="0" xfId="0" applyFill="1" applyBorder="1" applyProtection="1"/>
    <xf numFmtId="0" fontId="0" fillId="0" borderId="4" xfId="0" applyBorder="1" applyAlignment="1" applyProtection="1">
      <alignment horizontal="right"/>
    </xf>
    <xf numFmtId="0" fontId="0" fillId="0" borderId="15" xfId="0" applyBorder="1" applyProtection="1"/>
    <xf numFmtId="0" fontId="0" fillId="0" borderId="2" xfId="0" applyBorder="1" applyProtection="1"/>
    <xf numFmtId="0" fontId="0" fillId="0" borderId="2" xfId="0" applyBorder="1" applyAlignment="1" applyProtection="1">
      <alignment horizontal="right"/>
    </xf>
    <xf numFmtId="0" fontId="0" fillId="0" borderId="18" xfId="0" applyBorder="1" applyProtection="1"/>
    <xf numFmtId="0" fontId="0" fillId="0" borderId="18" xfId="0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</xf>
    <xf numFmtId="1" fontId="0" fillId="0" borderId="7" xfId="0" applyNumberFormat="1" applyBorder="1" applyAlignment="1" applyProtection="1">
      <alignment horizontal="right"/>
    </xf>
    <xf numFmtId="166" fontId="6" fillId="0" borderId="16" xfId="0" applyNumberFormat="1" applyFont="1" applyBorder="1" applyProtection="1"/>
    <xf numFmtId="44" fontId="3" fillId="0" borderId="8" xfId="1" applyFont="1" applyBorder="1" applyProtection="1"/>
    <xf numFmtId="166" fontId="3" fillId="0" borderId="0" xfId="1" applyNumberFormat="1" applyFont="1" applyBorder="1" applyProtection="1"/>
    <xf numFmtId="0" fontId="0" fillId="0" borderId="37" xfId="0" applyBorder="1" applyAlignment="1" applyProtection="1">
      <alignment horizontal="right"/>
    </xf>
    <xf numFmtId="0" fontId="4" fillId="0" borderId="38" xfId="0" applyFont="1" applyBorder="1" applyProtection="1"/>
    <xf numFmtId="0" fontId="5" fillId="0" borderId="18" xfId="0" applyFont="1" applyBorder="1" applyProtection="1"/>
    <xf numFmtId="49" fontId="0" fillId="0" borderId="18" xfId="0" applyNumberFormat="1" applyBorder="1" applyProtection="1"/>
    <xf numFmtId="49" fontId="0" fillId="0" borderId="18" xfId="0" applyNumberFormat="1" applyBorder="1" applyAlignment="1" applyProtection="1">
      <alignment horizontal="right"/>
    </xf>
    <xf numFmtId="0" fontId="4" fillId="0" borderId="7" xfId="0" applyFont="1" applyBorder="1" applyProtection="1"/>
    <xf numFmtId="0" fontId="5" fillId="0" borderId="0" xfId="0" applyFont="1" applyBorder="1" applyProtection="1"/>
    <xf numFmtId="49" fontId="0" fillId="0" borderId="0" xfId="0" applyNumberFormat="1" applyBorder="1" applyProtection="1"/>
    <xf numFmtId="49" fontId="0" fillId="0" borderId="0" xfId="0" applyNumberFormat="1" applyBorder="1" applyAlignment="1" applyProtection="1">
      <alignment horizontal="right"/>
    </xf>
    <xf numFmtId="44" fontId="3" fillId="0" borderId="0" xfId="1" applyFont="1" applyBorder="1" applyProtection="1"/>
    <xf numFmtId="44" fontId="3" fillId="0" borderId="7" xfId="1" applyFont="1" applyBorder="1" applyProtection="1"/>
    <xf numFmtId="1" fontId="0" fillId="0" borderId="0" xfId="0" applyNumberFormat="1" applyAlignment="1" applyProtection="1">
      <alignment horizontal="right"/>
    </xf>
    <xf numFmtId="1" fontId="0" fillId="0" borderId="0" xfId="0" applyNumberFormat="1" applyAlignment="1" applyProtection="1">
      <alignment horizontal="left"/>
    </xf>
    <xf numFmtId="0" fontId="3" fillId="0" borderId="6" xfId="0" applyFont="1" applyBorder="1" applyProtection="1"/>
    <xf numFmtId="3" fontId="6" fillId="0" borderId="32" xfId="0" applyNumberFormat="1" applyFont="1" applyBorder="1" applyProtection="1"/>
    <xf numFmtId="0" fontId="3" fillId="0" borderId="0" xfId="0" applyFont="1" applyBorder="1" applyProtection="1"/>
    <xf numFmtId="3" fontId="6" fillId="0" borderId="0" xfId="0" applyNumberFormat="1" applyFont="1" applyBorder="1" applyProtection="1"/>
    <xf numFmtId="44" fontId="3" fillId="0" borderId="0" xfId="1" applyFont="1" applyBorder="1" applyAlignment="1" applyProtection="1">
      <alignment horizontal="center"/>
    </xf>
    <xf numFmtId="165" fontId="0" fillId="0" borderId="39" xfId="0" applyNumberFormat="1" applyBorder="1" applyProtection="1"/>
    <xf numFmtId="0" fontId="3" fillId="0" borderId="33" xfId="0" applyFont="1" applyBorder="1" applyProtection="1"/>
    <xf numFmtId="3" fontId="6" fillId="0" borderId="40" xfId="0" applyNumberFormat="1" applyFont="1" applyBorder="1" applyProtection="1"/>
    <xf numFmtId="164" fontId="0" fillId="0" borderId="22" xfId="0" applyNumberFormat="1" applyBorder="1" applyAlignment="1" applyProtection="1">
      <alignment horizontal="center"/>
    </xf>
    <xf numFmtId="0" fontId="0" fillId="0" borderId="31" xfId="0" applyBorder="1" applyProtection="1"/>
    <xf numFmtId="0" fontId="0" fillId="0" borderId="4" xfId="0" applyBorder="1" applyProtection="1"/>
    <xf numFmtId="0" fontId="4" fillId="0" borderId="15" xfId="0" applyFont="1" applyBorder="1" applyProtection="1"/>
    <xf numFmtId="0" fontId="0" fillId="0" borderId="25" xfId="0" applyBorder="1" applyProtection="1"/>
    <xf numFmtId="39" fontId="3" fillId="0" borderId="41" xfId="1" applyNumberFormat="1" applyFont="1" applyBorder="1" applyProtection="1"/>
    <xf numFmtId="37" fontId="3" fillId="0" borderId="0" xfId="1" applyNumberFormat="1" applyFont="1" applyBorder="1" applyAlignment="1" applyProtection="1">
      <alignment horizontal="right" shrinkToFit="1"/>
    </xf>
    <xf numFmtId="0" fontId="4" fillId="0" borderId="10" xfId="0" applyFont="1" applyBorder="1" applyProtection="1"/>
    <xf numFmtId="44" fontId="3" fillId="0" borderId="0" xfId="1" applyFont="1" applyBorder="1" applyAlignment="1" applyProtection="1">
      <alignment horizontal="right"/>
    </xf>
    <xf numFmtId="44" fontId="3" fillId="0" borderId="0" xfId="1" applyFont="1" applyBorder="1" applyAlignment="1" applyProtection="1">
      <alignment shrinkToFit="1"/>
    </xf>
    <xf numFmtId="44" fontId="7" fillId="0" borderId="0" xfId="1" applyFont="1" applyBorder="1" applyProtection="1"/>
    <xf numFmtId="3" fontId="6" fillId="0" borderId="26" xfId="0" applyNumberFormat="1" applyFont="1" applyBorder="1" applyProtection="1"/>
    <xf numFmtId="0" fontId="3" fillId="0" borderId="10" xfId="0" applyFont="1" applyBorder="1" applyProtection="1"/>
    <xf numFmtId="0" fontId="0" fillId="0" borderId="16" xfId="0" applyBorder="1" applyProtection="1"/>
    <xf numFmtId="0" fontId="0" fillId="0" borderId="16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0" fillId="0" borderId="0" xfId="0" applyFill="1" applyProtection="1"/>
    <xf numFmtId="0" fontId="0" fillId="0" borderId="0" xfId="0" applyFill="1" applyAlignment="1" applyProtection="1">
      <alignment horizontal="right"/>
    </xf>
    <xf numFmtId="0" fontId="0" fillId="0" borderId="16" xfId="0" applyFill="1" applyBorder="1" applyAlignment="1" applyProtection="1">
      <alignment horizontal="center"/>
    </xf>
    <xf numFmtId="0" fontId="1" fillId="0" borderId="0" xfId="0" applyFont="1" applyFill="1" applyProtection="1"/>
    <xf numFmtId="0" fontId="0" fillId="0" borderId="0" xfId="0" quotePrefix="1" applyFill="1" applyAlignment="1" applyProtection="1">
      <alignment horizontal="right"/>
    </xf>
    <xf numFmtId="0" fontId="0" fillId="0" borderId="18" xfId="0" applyFill="1" applyBorder="1" applyAlignment="1" applyProtection="1">
      <alignment horizontal="center"/>
    </xf>
    <xf numFmtId="166" fontId="0" fillId="0" borderId="0" xfId="0" applyNumberFormat="1" applyBorder="1" applyProtection="1"/>
    <xf numFmtId="166" fontId="0" fillId="0" borderId="0" xfId="0" applyNumberFormat="1" applyFill="1" applyBorder="1" applyAlignment="1" applyProtection="1">
      <alignment horizontal="right"/>
    </xf>
    <xf numFmtId="14" fontId="0" fillId="0" borderId="0" xfId="0" applyNumberFormat="1" applyAlignment="1" applyProtection="1">
      <alignment horizontal="right"/>
    </xf>
    <xf numFmtId="167" fontId="6" fillId="0" borderId="26" xfId="0" applyNumberFormat="1" applyFont="1" applyBorder="1" applyProtection="1"/>
    <xf numFmtId="14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quotePrefix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3" borderId="0" xfId="0" applyFill="1" applyAlignment="1" applyProtection="1">
      <alignment horizontal="left"/>
    </xf>
    <xf numFmtId="0" fontId="0" fillId="0" borderId="29" xfId="0" applyBorder="1" applyProtection="1"/>
    <xf numFmtId="0" fontId="0" fillId="0" borderId="27" xfId="0" applyFill="1" applyBorder="1" applyProtection="1"/>
    <xf numFmtId="0" fontId="0" fillId="0" borderId="27" xfId="0" applyBorder="1" applyProtection="1"/>
    <xf numFmtId="49" fontId="0" fillId="0" borderId="51" xfId="0" applyNumberFormat="1" applyBorder="1" applyAlignment="1">
      <alignment horizontal="center"/>
    </xf>
    <xf numFmtId="49" fontId="0" fillId="0" borderId="52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0" fillId="5" borderId="0" xfId="0" quotePrefix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quotePrefix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quotePrefix="1" applyAlignment="1">
      <alignment horizontal="left"/>
    </xf>
    <xf numFmtId="0" fontId="3" fillId="0" borderId="0" xfId="0" applyFont="1" applyBorder="1" applyAlignment="1">
      <alignment horizontal="center"/>
    </xf>
    <xf numFmtId="44" fontId="3" fillId="0" borderId="0" xfId="1" applyFont="1" applyBorder="1" applyAlignment="1">
      <alignment horizontal="center"/>
    </xf>
    <xf numFmtId="44" fontId="3" fillId="0" borderId="8" xfId="1" applyFont="1" applyBorder="1" applyAlignment="1">
      <alignment horizontal="center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44" fontId="3" fillId="0" borderId="16" xfId="1" applyFont="1" applyBorder="1" applyAlignment="1" applyProtection="1">
      <alignment horizontal="right"/>
    </xf>
    <xf numFmtId="44" fontId="3" fillId="0" borderId="42" xfId="1" applyFont="1" applyBorder="1" applyAlignment="1" applyProtection="1">
      <alignment horizontal="right"/>
    </xf>
    <xf numFmtId="0" fontId="0" fillId="0" borderId="43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7" fillId="0" borderId="43" xfId="0" applyFont="1" applyBorder="1" applyAlignment="1" applyProtection="1">
      <alignment horizontal="left" vertical="center"/>
      <protection locked="0"/>
    </xf>
    <xf numFmtId="166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4" fontId="3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0" fillId="0" borderId="49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20" fillId="0" borderId="50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4" fontId="20" fillId="0" borderId="7" xfId="1" applyFont="1" applyBorder="1" applyAlignment="1">
      <alignment horizontal="center" vertical="center"/>
    </xf>
    <xf numFmtId="44" fontId="20" fillId="0" borderId="12" xfId="1" applyFont="1" applyBorder="1" applyAlignment="1">
      <alignment horizontal="center" vertical="center"/>
    </xf>
    <xf numFmtId="166" fontId="19" fillId="0" borderId="16" xfId="1" applyNumberFormat="1" applyFont="1" applyBorder="1" applyAlignment="1">
      <alignment horizontal="center"/>
    </xf>
    <xf numFmtId="44" fontId="19" fillId="0" borderId="42" xfId="1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3" fillId="0" borderId="3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4" fontId="3" fillId="0" borderId="16" xfId="1" applyFont="1" applyBorder="1" applyAlignment="1" applyProtection="1">
      <alignment horizontal="left"/>
    </xf>
    <xf numFmtId="44" fontId="3" fillId="0" borderId="42" xfId="1" applyFont="1" applyBorder="1" applyAlignment="1" applyProtection="1">
      <alignment horizontal="left"/>
    </xf>
    <xf numFmtId="49" fontId="0" fillId="0" borderId="51" xfId="0" applyNumberFormat="1" applyBorder="1" applyAlignment="1" applyProtection="1">
      <alignment horizontal="center"/>
    </xf>
    <xf numFmtId="49" fontId="0" fillId="0" borderId="52" xfId="0" applyNumberFormat="1" applyBorder="1" applyAlignment="1" applyProtection="1">
      <alignment horizontal="center"/>
    </xf>
    <xf numFmtId="0" fontId="0" fillId="0" borderId="10" xfId="0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49" xfId="0" applyBorder="1" applyAlignment="1" applyProtection="1">
      <alignment horizontal="right"/>
    </xf>
    <xf numFmtId="0" fontId="0" fillId="0" borderId="3" xfId="0" applyBorder="1" applyAlignment="1" applyProtection="1">
      <alignment horizontal="right"/>
    </xf>
    <xf numFmtId="0" fontId="4" fillId="0" borderId="46" xfId="0" applyFont="1" applyBorder="1" applyAlignment="1" applyProtection="1">
      <alignment horizontal="center"/>
    </xf>
    <xf numFmtId="0" fontId="4" fillId="0" borderId="47" xfId="0" applyFont="1" applyBorder="1" applyAlignment="1" applyProtection="1">
      <alignment horizontal="center"/>
    </xf>
    <xf numFmtId="0" fontId="4" fillId="0" borderId="48" xfId="0" applyFont="1" applyBorder="1" applyAlignment="1" applyProtection="1">
      <alignment horizontal="center"/>
    </xf>
    <xf numFmtId="0" fontId="4" fillId="0" borderId="50" xfId="0" applyFont="1" applyBorder="1" applyAlignment="1" applyProtection="1">
      <alignment horizontal="center"/>
    </xf>
    <xf numFmtId="44" fontId="4" fillId="0" borderId="53" xfId="1" applyFont="1" applyBorder="1" applyAlignment="1" applyProtection="1">
      <alignment horizontal="center"/>
    </xf>
    <xf numFmtId="44" fontId="4" fillId="0" borderId="7" xfId="1" applyFont="1" applyBorder="1" applyAlignment="1" applyProtection="1">
      <alignment horizontal="center"/>
    </xf>
    <xf numFmtId="44" fontId="4" fillId="0" borderId="54" xfId="1" applyFont="1" applyBorder="1" applyAlignment="1" applyProtection="1">
      <alignment horizontal="center"/>
    </xf>
    <xf numFmtId="14" fontId="3" fillId="0" borderId="16" xfId="0" applyNumberFormat="1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0" fillId="0" borderId="0" xfId="0" quotePrefix="1" applyAlignment="1" applyProtection="1">
      <alignment horizontal="left"/>
    </xf>
    <xf numFmtId="0" fontId="10" fillId="0" borderId="0" xfId="0" applyFont="1" applyFill="1" applyAlignment="1" applyProtection="1">
      <alignment horizontal="center"/>
    </xf>
    <xf numFmtId="0" fontId="0" fillId="5" borderId="0" xfId="0" quotePrefix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quotePrefix="1" applyFill="1" applyAlignment="1" applyProtection="1">
      <alignment horizontal="left"/>
    </xf>
    <xf numFmtId="166" fontId="17" fillId="0" borderId="16" xfId="1" applyNumberFormat="1" applyFont="1" applyBorder="1" applyAlignment="1" applyProtection="1">
      <alignment horizontal="center"/>
    </xf>
    <xf numFmtId="44" fontId="17" fillId="0" borderId="42" xfId="1" applyFont="1" applyBorder="1" applyAlignment="1" applyProtection="1">
      <alignment horizontal="center"/>
    </xf>
    <xf numFmtId="44" fontId="3" fillId="0" borderId="0" xfId="1" applyFont="1" applyBorder="1" applyAlignment="1" applyProtection="1">
      <alignment horizontal="center"/>
    </xf>
    <xf numFmtId="44" fontId="3" fillId="0" borderId="8" xfId="1" applyFont="1" applyBorder="1" applyAlignment="1" applyProtection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2</xdr:col>
      <xdr:colOff>47625</xdr:colOff>
      <xdr:row>0</xdr:row>
      <xdr:rowOff>295275</xdr:rowOff>
    </xdr:to>
    <xdr:pic>
      <xdr:nvPicPr>
        <xdr:cNvPr id="1119" name="Picture 2" descr="Logo_pt3125_BW_600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342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485775</xdr:colOff>
      <xdr:row>0</xdr:row>
      <xdr:rowOff>314325</xdr:rowOff>
    </xdr:to>
    <xdr:pic>
      <xdr:nvPicPr>
        <xdr:cNvPr id="2131" name="Picture 1" descr="Logo_pt3125_BW_600">
          <a:extLst>
            <a:ext uri="{FF2B5EF4-FFF2-40B4-BE49-F238E27FC236}">
              <a16:creationId xmlns:a16="http://schemas.microsoft.com/office/drawing/2014/main" id="{00000000-0008-0000-03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37147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donmac@hughes.ne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126"/>
  <sheetViews>
    <sheetView showZeros="0" tabSelected="1" topLeftCell="H1" zoomScale="80" zoomScaleNormal="80" workbookViewId="0">
      <selection activeCell="AV10" sqref="AV10"/>
    </sheetView>
  </sheetViews>
  <sheetFormatPr defaultColWidth="8.85546875" defaultRowHeight="12.75" x14ac:dyDescent="0.2"/>
  <cols>
    <col min="1" max="1" width="2.7109375" customWidth="1"/>
    <col min="2" max="2" width="3.42578125" customWidth="1"/>
    <col min="3" max="3" width="4.7109375" customWidth="1"/>
    <col min="4" max="4" width="9.85546875" customWidth="1"/>
    <col min="5" max="5" width="2.7109375" customWidth="1"/>
    <col min="7" max="7" width="7.7109375" customWidth="1"/>
    <col min="8" max="8" width="2.7109375" customWidth="1"/>
    <col min="9" max="9" width="10.7109375" customWidth="1"/>
    <col min="10" max="10" width="10.7109375" style="20" customWidth="1"/>
    <col min="11" max="12" width="12.7109375" customWidth="1"/>
    <col min="13" max="13" width="2.28515625" customWidth="1"/>
    <col min="14" max="14" width="11.28515625" style="49" customWidth="1"/>
    <col min="15" max="15" width="8.7109375" style="55" customWidth="1"/>
    <col min="16" max="16" width="2.28515625" customWidth="1"/>
    <col min="17" max="17" width="4.7109375" style="49" customWidth="1"/>
    <col min="18" max="18" width="8.7109375" style="55" customWidth="1"/>
    <col min="19" max="19" width="2.42578125" customWidth="1"/>
    <col min="20" max="20" width="4.7109375" style="49" customWidth="1"/>
    <col min="21" max="21" width="8.7109375" style="55" customWidth="1"/>
    <col min="22" max="22" width="2.28515625" customWidth="1"/>
    <col min="23" max="23" width="4.7109375" style="49" customWidth="1"/>
    <col min="24" max="24" width="8.7109375" style="55" customWidth="1"/>
    <col min="25" max="25" width="2" customWidth="1"/>
    <col min="26" max="26" width="4.7109375" style="49" customWidth="1"/>
    <col min="27" max="27" width="8.7109375" style="55" customWidth="1"/>
    <col min="28" max="28" width="2.28515625" customWidth="1"/>
    <col min="29" max="29" width="11.28515625" style="49" customWidth="1"/>
    <col min="30" max="30" width="8.7109375" style="55" customWidth="1"/>
    <col min="31" max="31" width="2.42578125" customWidth="1"/>
    <col min="32" max="32" width="4.7109375" style="49" customWidth="1"/>
    <col min="33" max="33" width="8.7109375" style="55" customWidth="1"/>
    <col min="34" max="34" width="2.28515625" customWidth="1"/>
    <col min="35" max="35" width="4.7109375" style="49" customWidth="1"/>
    <col min="36" max="36" width="8.7109375" style="55" customWidth="1"/>
    <col min="37" max="37" width="1.85546875" customWidth="1"/>
    <col min="38" max="38" width="4.7109375" style="49" customWidth="1"/>
    <col min="39" max="39" width="8.7109375" style="55" customWidth="1"/>
    <col min="40" max="40" width="2.28515625" customWidth="1"/>
    <col min="41" max="41" width="4.7109375" style="49" customWidth="1"/>
    <col min="42" max="42" width="8.7109375" style="55" customWidth="1"/>
    <col min="43" max="43" width="2.42578125" customWidth="1"/>
    <col min="44" max="44" width="4.7109375" style="49" customWidth="1"/>
    <col min="45" max="45" width="8.7109375" style="55" customWidth="1"/>
    <col min="46" max="46" width="2.28515625" customWidth="1"/>
    <col min="47" max="47" width="11.28515625" style="49" customWidth="1"/>
    <col min="48" max="48" width="8.7109375" style="55" customWidth="1"/>
  </cols>
  <sheetData>
    <row r="1" spans="1:256" s="4" customFormat="1" ht="25.5" customHeight="1" thickBot="1" x14ac:dyDescent="0.35">
      <c r="A1" s="288" t="s">
        <v>37</v>
      </c>
      <c r="B1" s="289"/>
      <c r="C1" s="289"/>
      <c r="D1" s="289"/>
      <c r="E1" s="289"/>
      <c r="F1" s="289"/>
      <c r="G1" s="289"/>
      <c r="H1" s="289"/>
      <c r="I1" s="289"/>
      <c r="J1" s="289"/>
      <c r="K1" s="290"/>
      <c r="L1" s="79">
        <f>+D2</f>
        <v>170</v>
      </c>
      <c r="M1" s="43"/>
      <c r="N1" s="50"/>
      <c r="O1" s="284" t="s">
        <v>140</v>
      </c>
      <c r="P1" s="285"/>
      <c r="Q1" s="285"/>
      <c r="R1" s="285"/>
      <c r="S1" s="285"/>
      <c r="T1" s="285"/>
      <c r="U1" s="285"/>
      <c r="V1" s="285"/>
      <c r="W1" s="285"/>
      <c r="X1" s="285"/>
      <c r="Y1" s="285"/>
      <c r="Z1" s="285"/>
      <c r="AA1" s="44"/>
      <c r="AC1" s="50"/>
      <c r="AD1" s="44"/>
      <c r="AF1" s="50"/>
      <c r="AG1" s="44"/>
      <c r="AI1" s="50"/>
      <c r="AJ1" s="44"/>
      <c r="AL1" s="50"/>
      <c r="AM1" s="44"/>
      <c r="AO1" s="50"/>
      <c r="AP1" s="44"/>
      <c r="AR1" s="50"/>
      <c r="AS1" s="44"/>
      <c r="AU1" s="50"/>
      <c r="AV1" s="44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thickBot="1" x14ac:dyDescent="0.25">
      <c r="A2" s="291" t="s">
        <v>42</v>
      </c>
      <c r="B2" s="292"/>
      <c r="C2" s="292"/>
      <c r="D2" s="6">
        <f>C62</f>
        <v>170</v>
      </c>
      <c r="E2" s="1"/>
      <c r="F2" s="14" t="s">
        <v>39</v>
      </c>
      <c r="G2" s="6">
        <f>C63</f>
        <v>33</v>
      </c>
      <c r="H2" s="1"/>
      <c r="I2" s="14" t="s">
        <v>41</v>
      </c>
      <c r="J2" s="6">
        <f>C64</f>
        <v>9</v>
      </c>
      <c r="K2" s="1"/>
      <c r="L2" s="27"/>
      <c r="N2" s="265" t="s">
        <v>61</v>
      </c>
      <c r="O2" s="266"/>
      <c r="Q2" s="265" t="s">
        <v>62</v>
      </c>
      <c r="R2" s="266"/>
      <c r="T2" s="265" t="s">
        <v>63</v>
      </c>
      <c r="U2" s="266"/>
      <c r="W2" s="265" t="s">
        <v>64</v>
      </c>
      <c r="X2" s="266"/>
      <c r="Z2" s="265" t="s">
        <v>65</v>
      </c>
      <c r="AA2" s="266"/>
      <c r="AC2" s="265" t="s">
        <v>66</v>
      </c>
      <c r="AD2" s="266"/>
      <c r="AF2" s="265" t="s">
        <v>67</v>
      </c>
      <c r="AG2" s="266"/>
      <c r="AI2" s="265" t="s">
        <v>68</v>
      </c>
      <c r="AJ2" s="266"/>
      <c r="AL2" s="265" t="s">
        <v>69</v>
      </c>
      <c r="AM2" s="266"/>
      <c r="AO2" s="265" t="s">
        <v>70</v>
      </c>
      <c r="AP2" s="266"/>
      <c r="AR2" s="265" t="s">
        <v>71</v>
      </c>
      <c r="AS2" s="266"/>
      <c r="AU2" s="265" t="s">
        <v>72</v>
      </c>
      <c r="AV2" s="266"/>
    </row>
    <row r="3" spans="1:256" x14ac:dyDescent="0.2">
      <c r="A3" s="293" t="s">
        <v>29</v>
      </c>
      <c r="B3" s="294"/>
      <c r="C3" s="294"/>
      <c r="D3" s="6" t="str">
        <f ca="1">Calculations!D3</f>
        <v>December</v>
      </c>
      <c r="E3" s="4"/>
      <c r="F3" s="15" t="s">
        <v>40</v>
      </c>
      <c r="G3" s="6">
        <f>J62</f>
        <v>2016</v>
      </c>
      <c r="H3" s="1"/>
      <c r="I3" s="1"/>
      <c r="J3" s="15"/>
      <c r="K3" s="1"/>
      <c r="L3" s="27"/>
      <c r="N3" s="51"/>
      <c r="O3" s="68"/>
      <c r="Q3" s="51"/>
      <c r="R3" s="68"/>
      <c r="T3" s="51"/>
      <c r="U3" s="68"/>
      <c r="W3" s="51"/>
      <c r="X3" s="68"/>
      <c r="Z3" s="51"/>
      <c r="AA3" s="68"/>
      <c r="AC3" s="51"/>
      <c r="AD3" s="68"/>
      <c r="AF3" s="51"/>
      <c r="AG3" s="68"/>
      <c r="AI3" s="51"/>
      <c r="AJ3" s="68"/>
      <c r="AL3" s="51"/>
      <c r="AM3" s="68"/>
      <c r="AO3" s="51"/>
      <c r="AP3" s="68"/>
      <c r="AR3" s="51"/>
      <c r="AS3" s="68"/>
      <c r="AU3" s="51"/>
      <c r="AV3" s="68"/>
    </row>
    <row r="4" spans="1:256" ht="13.5" thickBot="1" x14ac:dyDescent="0.25">
      <c r="A4" s="29"/>
      <c r="B4" s="15"/>
      <c r="C4" s="15"/>
      <c r="D4" s="1"/>
      <c r="E4" s="1"/>
      <c r="F4" s="15"/>
      <c r="G4" s="1"/>
      <c r="H4" s="1"/>
      <c r="I4" s="1"/>
      <c r="J4" s="15"/>
      <c r="K4" s="23" t="s">
        <v>29</v>
      </c>
      <c r="L4" s="28" t="s">
        <v>0</v>
      </c>
      <c r="N4" s="51"/>
      <c r="O4" s="54"/>
      <c r="Q4" s="51"/>
      <c r="R4" s="54"/>
      <c r="T4" s="51"/>
      <c r="U4" s="54"/>
      <c r="W4" s="51"/>
      <c r="X4" s="54"/>
      <c r="Z4" s="51"/>
      <c r="AA4" s="54"/>
      <c r="AC4" s="51"/>
      <c r="AD4" s="54"/>
      <c r="AF4" s="51"/>
      <c r="AG4" s="54"/>
      <c r="AI4" s="51"/>
      <c r="AJ4" s="54"/>
      <c r="AL4" s="51"/>
      <c r="AM4" s="54"/>
      <c r="AO4" s="51"/>
      <c r="AP4" s="54"/>
      <c r="AR4" s="51"/>
      <c r="AS4" s="54"/>
      <c r="AU4" s="51"/>
      <c r="AV4" s="54"/>
    </row>
    <row r="5" spans="1:256" ht="14.25" thickTop="1" thickBot="1" x14ac:dyDescent="0.25">
      <c r="A5" s="88" t="s">
        <v>48</v>
      </c>
      <c r="B5" s="21"/>
      <c r="C5" s="21"/>
      <c r="D5" s="21"/>
      <c r="E5" s="21"/>
      <c r="F5" s="21"/>
      <c r="G5" s="21"/>
      <c r="H5" s="21"/>
      <c r="I5" s="24"/>
      <c r="J5" s="22">
        <v>1</v>
      </c>
      <c r="K5" s="89">
        <f ca="1">Calculations!K5</f>
        <v>10817.57</v>
      </c>
      <c r="L5" s="90">
        <f>Calculations!L5</f>
        <v>3042.2</v>
      </c>
      <c r="N5" s="155">
        <f>IF(L5&lt;&gt;J63,"Error O5 and L5 should match J63",$J5)</f>
        <v>1</v>
      </c>
      <c r="O5" s="130">
        <f>J63</f>
        <v>3042.2</v>
      </c>
      <c r="P5" s="99"/>
      <c r="Q5" s="100">
        <f>$J5</f>
        <v>1</v>
      </c>
      <c r="R5" s="129">
        <f>O46</f>
        <v>4937.42</v>
      </c>
      <c r="S5" s="99"/>
      <c r="T5" s="100">
        <f>$J5</f>
        <v>1</v>
      </c>
      <c r="U5" s="129">
        <f>R46</f>
        <v>4767.8999999999996</v>
      </c>
      <c r="V5" s="99"/>
      <c r="W5" s="100">
        <f>$J5</f>
        <v>1</v>
      </c>
      <c r="X5" s="129">
        <f>U46</f>
        <v>4546.1499999999996</v>
      </c>
      <c r="Y5" s="99"/>
      <c r="Z5" s="100">
        <f>$J5</f>
        <v>1</v>
      </c>
      <c r="AA5" s="129">
        <f>X46</f>
        <v>4130.1499999999996</v>
      </c>
      <c r="AB5" s="99"/>
      <c r="AC5" s="100">
        <f>$J5</f>
        <v>1</v>
      </c>
      <c r="AD5" s="129">
        <f>AA46</f>
        <v>4063.1499999999996</v>
      </c>
      <c r="AE5" s="99"/>
      <c r="AF5" s="100">
        <f>$J5</f>
        <v>1</v>
      </c>
      <c r="AG5" s="129">
        <f>AD46</f>
        <v>3648.0999999999995</v>
      </c>
      <c r="AH5" s="99"/>
      <c r="AI5" s="100">
        <f>$J5</f>
        <v>1</v>
      </c>
      <c r="AJ5" s="129">
        <f>AG46</f>
        <v>3491.7499999999995</v>
      </c>
      <c r="AK5" s="99"/>
      <c r="AL5" s="100">
        <f>$J5</f>
        <v>1</v>
      </c>
      <c r="AM5" s="129">
        <f>AJ46</f>
        <v>3142.99</v>
      </c>
      <c r="AN5" s="99"/>
      <c r="AO5" s="100">
        <f>$J5</f>
        <v>1</v>
      </c>
      <c r="AP5" s="129">
        <f>AM46</f>
        <v>4697.13</v>
      </c>
      <c r="AQ5" s="99"/>
      <c r="AR5" s="100">
        <f>$J5</f>
        <v>1</v>
      </c>
      <c r="AS5" s="129">
        <f>AP46</f>
        <v>9078.0499999999993</v>
      </c>
      <c r="AT5" s="99"/>
      <c r="AU5" s="100">
        <f>$J5</f>
        <v>1</v>
      </c>
      <c r="AV5" s="129">
        <f>AS46</f>
        <v>10817.57</v>
      </c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</row>
    <row r="6" spans="1:256" ht="6" customHeight="1" thickBot="1" x14ac:dyDescent="0.25">
      <c r="A6" s="87"/>
      <c r="B6" s="1"/>
      <c r="C6" s="1"/>
      <c r="D6" s="1"/>
      <c r="E6" s="1"/>
      <c r="F6" s="1"/>
      <c r="G6" s="1"/>
      <c r="H6" s="1"/>
      <c r="I6" s="3"/>
      <c r="J6" s="15"/>
      <c r="K6" s="56"/>
      <c r="L6" s="42"/>
      <c r="N6" s="51"/>
      <c r="O6" s="102"/>
      <c r="P6" s="99"/>
      <c r="Q6" s="100"/>
      <c r="R6" s="102"/>
      <c r="S6" s="99"/>
      <c r="T6" s="100"/>
      <c r="U6" s="102"/>
      <c r="V6" s="99"/>
      <c r="W6" s="100"/>
      <c r="X6" s="102"/>
      <c r="Y6" s="99"/>
      <c r="Z6" s="100"/>
      <c r="AA6" s="102"/>
      <c r="AB6" s="99"/>
      <c r="AC6" s="100"/>
      <c r="AD6" s="102"/>
      <c r="AE6" s="99"/>
      <c r="AF6" s="100"/>
      <c r="AG6" s="102"/>
      <c r="AH6" s="99"/>
      <c r="AI6" s="100"/>
      <c r="AJ6" s="102"/>
      <c r="AK6" s="99"/>
      <c r="AL6" s="100"/>
      <c r="AM6" s="102"/>
      <c r="AN6" s="99"/>
      <c r="AO6" s="100"/>
      <c r="AP6" s="101"/>
      <c r="AQ6" s="99"/>
      <c r="AR6" s="100"/>
      <c r="AS6" s="102"/>
      <c r="AT6" s="99"/>
      <c r="AU6" s="100"/>
      <c r="AV6" s="102"/>
    </row>
    <row r="7" spans="1:256" x14ac:dyDescent="0.2">
      <c r="A7" s="32" t="s">
        <v>43</v>
      </c>
      <c r="B7" s="25"/>
      <c r="C7" s="25"/>
      <c r="D7" s="25"/>
      <c r="E7" s="25"/>
      <c r="F7" s="25"/>
      <c r="G7" s="25"/>
      <c r="H7" s="25"/>
      <c r="I7" s="25"/>
      <c r="J7" s="26"/>
      <c r="K7" s="57"/>
      <c r="L7" s="31"/>
      <c r="N7" s="51"/>
      <c r="O7" s="103"/>
      <c r="P7" s="99"/>
      <c r="Q7" s="100"/>
      <c r="R7" s="103"/>
      <c r="S7" s="99"/>
      <c r="T7" s="100"/>
      <c r="U7" s="103"/>
      <c r="V7" s="99"/>
      <c r="W7" s="100"/>
      <c r="X7" s="103"/>
      <c r="Y7" s="99"/>
      <c r="Z7" s="100"/>
      <c r="AA7" s="103"/>
      <c r="AB7" s="99"/>
      <c r="AC7" s="100"/>
      <c r="AD7" s="103"/>
      <c r="AE7" s="99"/>
      <c r="AF7" s="100"/>
      <c r="AG7" s="103"/>
      <c r="AH7" s="99"/>
      <c r="AI7" s="100"/>
      <c r="AJ7" s="103"/>
      <c r="AK7" s="99"/>
      <c r="AL7" s="100"/>
      <c r="AM7" s="103"/>
      <c r="AN7" s="99"/>
      <c r="AO7" s="100"/>
      <c r="AP7" s="103"/>
      <c r="AQ7" s="99"/>
      <c r="AR7" s="100"/>
      <c r="AS7" s="103"/>
      <c r="AT7" s="99"/>
      <c r="AU7" s="100"/>
      <c r="AV7" s="103"/>
    </row>
    <row r="8" spans="1:256" ht="13.5" thickBot="1" x14ac:dyDescent="0.25">
      <c r="A8" s="33" t="s">
        <v>1</v>
      </c>
      <c r="B8" s="1"/>
      <c r="C8" s="1"/>
      <c r="D8" s="1"/>
      <c r="E8" s="1"/>
      <c r="F8" s="1"/>
      <c r="G8" s="1"/>
      <c r="H8" s="1"/>
      <c r="I8" s="1"/>
      <c r="J8" s="15"/>
      <c r="K8" s="56"/>
      <c r="L8" s="36"/>
      <c r="N8" s="51"/>
      <c r="O8" s="102"/>
      <c r="P8" s="99"/>
      <c r="Q8" s="100"/>
      <c r="R8" s="102"/>
      <c r="S8" s="99"/>
      <c r="T8" s="100"/>
      <c r="U8" s="102"/>
      <c r="V8" s="99"/>
      <c r="W8" s="100"/>
      <c r="X8" s="102"/>
      <c r="Y8" s="99"/>
      <c r="Z8" s="100"/>
      <c r="AA8" s="102"/>
      <c r="AB8" s="99"/>
      <c r="AC8" s="100"/>
      <c r="AD8" s="102"/>
      <c r="AE8" s="99"/>
      <c r="AF8" s="100"/>
      <c r="AG8" s="102"/>
      <c r="AH8" s="99"/>
      <c r="AI8" s="100"/>
      <c r="AJ8" s="102"/>
      <c r="AK8" s="99"/>
      <c r="AL8" s="100"/>
      <c r="AM8" s="102"/>
      <c r="AN8" s="99"/>
      <c r="AO8" s="100"/>
      <c r="AP8" s="102"/>
      <c r="AQ8" s="99"/>
      <c r="AR8" s="100"/>
      <c r="AS8" s="102"/>
      <c r="AT8" s="99"/>
      <c r="AU8" s="100"/>
      <c r="AV8" s="102"/>
    </row>
    <row r="9" spans="1:256" ht="13.5" thickBot="1" x14ac:dyDescent="0.25">
      <c r="A9" s="33"/>
      <c r="B9" s="1"/>
      <c r="C9" s="1">
        <v>101</v>
      </c>
      <c r="D9" s="123" t="s">
        <v>2</v>
      </c>
      <c r="E9" s="123"/>
      <c r="F9" s="123"/>
      <c r="G9" s="123"/>
      <c r="H9" s="123"/>
      <c r="I9" s="123"/>
      <c r="J9" s="124"/>
      <c r="K9" s="83">
        <f ca="1">Calculations!K9</f>
        <v>-101.74</v>
      </c>
      <c r="L9" s="84">
        <f ca="1">Calculations!L9</f>
        <v>1182.26</v>
      </c>
      <c r="N9" s="51">
        <f>$C9</f>
        <v>101</v>
      </c>
      <c r="O9" s="101">
        <v>864</v>
      </c>
      <c r="P9" s="99"/>
      <c r="Q9" s="100">
        <f>$C9</f>
        <v>101</v>
      </c>
      <c r="R9" s="101">
        <v>180</v>
      </c>
      <c r="S9" s="99"/>
      <c r="T9" s="100">
        <f>$C9</f>
        <v>101</v>
      </c>
      <c r="U9" s="101">
        <v>108</v>
      </c>
      <c r="V9" s="99"/>
      <c r="W9" s="100">
        <f>$C9</f>
        <v>101</v>
      </c>
      <c r="X9" s="101">
        <v>36</v>
      </c>
      <c r="Y9" s="99"/>
      <c r="Z9" s="100">
        <f>$C9</f>
        <v>101</v>
      </c>
      <c r="AA9" s="101">
        <v>36</v>
      </c>
      <c r="AB9" s="99"/>
      <c r="AC9" s="100">
        <f>$C9</f>
        <v>101</v>
      </c>
      <c r="AD9" s="101">
        <v>24</v>
      </c>
      <c r="AE9" s="99"/>
      <c r="AF9" s="100">
        <f>$C9</f>
        <v>101</v>
      </c>
      <c r="AG9" s="101">
        <v>0</v>
      </c>
      <c r="AH9" s="99"/>
      <c r="AI9" s="100">
        <f>$C9</f>
        <v>101</v>
      </c>
      <c r="AJ9" s="101">
        <v>36</v>
      </c>
      <c r="AK9" s="99"/>
      <c r="AL9" s="100">
        <f>$C9</f>
        <v>101</v>
      </c>
      <c r="AM9" s="101">
        <v>0</v>
      </c>
      <c r="AN9" s="99"/>
      <c r="AO9" s="100">
        <f>$C9</f>
        <v>101</v>
      </c>
      <c r="AP9" s="101"/>
      <c r="AQ9" s="99"/>
      <c r="AR9" s="100">
        <f>$C9</f>
        <v>101</v>
      </c>
      <c r="AS9" s="101">
        <v>0</v>
      </c>
      <c r="AT9" s="99"/>
      <c r="AU9" s="100">
        <f>$C9</f>
        <v>101</v>
      </c>
      <c r="AV9" s="101">
        <v>-101.74</v>
      </c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</row>
    <row r="10" spans="1:256" ht="13.5" thickBot="1" x14ac:dyDescent="0.25">
      <c r="A10" s="33" t="s">
        <v>3</v>
      </c>
      <c r="B10" s="1"/>
      <c r="C10" s="1">
        <v>102</v>
      </c>
      <c r="D10" s="123" t="s">
        <v>4</v>
      </c>
      <c r="E10" s="123"/>
      <c r="F10" s="123"/>
      <c r="G10" s="123"/>
      <c r="H10" s="123"/>
      <c r="I10" s="123"/>
      <c r="J10" s="124"/>
      <c r="K10" s="83">
        <f ca="1">Calculations!K10</f>
        <v>0</v>
      </c>
      <c r="L10" s="84">
        <f ca="1">Calculations!L10</f>
        <v>0</v>
      </c>
      <c r="N10" s="51">
        <f>$C10</f>
        <v>102</v>
      </c>
      <c r="O10" s="101">
        <v>0</v>
      </c>
      <c r="P10" s="99"/>
      <c r="Q10" s="100">
        <f>$C10</f>
        <v>102</v>
      </c>
      <c r="R10" s="101">
        <v>0</v>
      </c>
      <c r="S10" s="99"/>
      <c r="T10" s="100">
        <f>$C10</f>
        <v>102</v>
      </c>
      <c r="U10" s="101">
        <v>0</v>
      </c>
      <c r="V10" s="99"/>
      <c r="W10" s="100">
        <f>$C10</f>
        <v>102</v>
      </c>
      <c r="X10" s="101">
        <v>0</v>
      </c>
      <c r="Y10" s="99"/>
      <c r="Z10" s="100">
        <f>$C10</f>
        <v>102</v>
      </c>
      <c r="AA10" s="101">
        <v>0</v>
      </c>
      <c r="AB10" s="99"/>
      <c r="AC10" s="100">
        <f>$C10</f>
        <v>102</v>
      </c>
      <c r="AD10" s="101">
        <v>0</v>
      </c>
      <c r="AE10" s="99"/>
      <c r="AF10" s="100">
        <f>$C10</f>
        <v>102</v>
      </c>
      <c r="AG10" s="101">
        <v>0</v>
      </c>
      <c r="AH10" s="99"/>
      <c r="AI10" s="100">
        <f>$C10</f>
        <v>102</v>
      </c>
      <c r="AJ10" s="101">
        <v>0</v>
      </c>
      <c r="AK10" s="99"/>
      <c r="AL10" s="100">
        <f>$C10</f>
        <v>102</v>
      </c>
      <c r="AM10" s="101">
        <v>0</v>
      </c>
      <c r="AN10" s="99"/>
      <c r="AO10" s="100">
        <f>$C10</f>
        <v>102</v>
      </c>
      <c r="AP10" s="101">
        <v>0</v>
      </c>
      <c r="AQ10" s="99"/>
      <c r="AR10" s="100">
        <f>$C10</f>
        <v>102</v>
      </c>
      <c r="AS10" s="101">
        <v>0</v>
      </c>
      <c r="AT10" s="99"/>
      <c r="AU10" s="100">
        <f>$C10</f>
        <v>102</v>
      </c>
      <c r="AV10" s="101">
        <v>0</v>
      </c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</row>
    <row r="11" spans="1:256" ht="13.5" thickBot="1" x14ac:dyDescent="0.25">
      <c r="A11" s="33"/>
      <c r="B11" s="1"/>
      <c r="C11" s="1">
        <v>103</v>
      </c>
      <c r="D11" s="264" t="s">
        <v>19</v>
      </c>
      <c r="E11" s="277"/>
      <c r="F11" s="277"/>
      <c r="G11" s="277"/>
      <c r="H11" s="277"/>
      <c r="I11" s="277"/>
      <c r="J11" s="278"/>
      <c r="K11" s="83">
        <f ca="1">Calculations!K11</f>
        <v>0</v>
      </c>
      <c r="L11" s="84">
        <f ca="1">Calculations!L11</f>
        <v>0</v>
      </c>
      <c r="N11" s="51">
        <f>$C11</f>
        <v>103</v>
      </c>
      <c r="O11" s="101">
        <v>0</v>
      </c>
      <c r="P11" s="99"/>
      <c r="Q11" s="100">
        <f>$C11</f>
        <v>103</v>
      </c>
      <c r="R11" s="101">
        <v>0</v>
      </c>
      <c r="S11" s="99"/>
      <c r="T11" s="100">
        <f>$C11</f>
        <v>103</v>
      </c>
      <c r="U11" s="101">
        <v>0</v>
      </c>
      <c r="V11" s="99"/>
      <c r="W11" s="100">
        <f>$C11</f>
        <v>103</v>
      </c>
      <c r="X11" s="101">
        <v>0</v>
      </c>
      <c r="Y11" s="99"/>
      <c r="Z11" s="100">
        <f>$C11</f>
        <v>103</v>
      </c>
      <c r="AA11" s="101">
        <v>0</v>
      </c>
      <c r="AB11" s="99"/>
      <c r="AC11" s="100">
        <f>$C11</f>
        <v>103</v>
      </c>
      <c r="AD11" s="101">
        <v>0</v>
      </c>
      <c r="AE11" s="99"/>
      <c r="AF11" s="100">
        <f>$C11</f>
        <v>103</v>
      </c>
      <c r="AG11" s="101">
        <v>0</v>
      </c>
      <c r="AH11" s="99"/>
      <c r="AI11" s="100">
        <f>$C11</f>
        <v>103</v>
      </c>
      <c r="AJ11" s="101">
        <v>0</v>
      </c>
      <c r="AK11" s="99"/>
      <c r="AL11" s="100">
        <f>$C11</f>
        <v>103</v>
      </c>
      <c r="AM11" s="101">
        <v>0</v>
      </c>
      <c r="AN11" s="99"/>
      <c r="AO11" s="100">
        <f>$C11</f>
        <v>103</v>
      </c>
      <c r="AP11" s="101">
        <v>0</v>
      </c>
      <c r="AQ11" s="99"/>
      <c r="AR11" s="100">
        <f>$C11</f>
        <v>103</v>
      </c>
      <c r="AS11" s="101">
        <v>0</v>
      </c>
      <c r="AT11" s="99"/>
      <c r="AU11" s="100">
        <f>$C11</f>
        <v>103</v>
      </c>
      <c r="AV11" s="101">
        <v>0</v>
      </c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</row>
    <row r="12" spans="1:256" ht="13.5" thickBot="1" x14ac:dyDescent="0.25">
      <c r="A12" s="35"/>
      <c r="B12" s="5"/>
      <c r="C12" s="5"/>
      <c r="D12" s="4" t="s">
        <v>5</v>
      </c>
      <c r="E12" s="4"/>
      <c r="F12" s="4"/>
      <c r="G12" s="4"/>
      <c r="H12" s="4"/>
      <c r="I12" s="120"/>
      <c r="J12" s="17">
        <v>2</v>
      </c>
      <c r="K12" s="83">
        <f ca="1">Calculations!K12</f>
        <v>-101.74</v>
      </c>
      <c r="L12" s="84">
        <f ca="1">Calculations!L12</f>
        <v>1182.26</v>
      </c>
      <c r="N12" s="51">
        <f>$J12</f>
        <v>2</v>
      </c>
      <c r="O12" s="129">
        <f>SUM(O9:O11)</f>
        <v>864</v>
      </c>
      <c r="P12" s="156"/>
      <c r="Q12" s="157">
        <f>$J12</f>
        <v>2</v>
      </c>
      <c r="R12" s="129">
        <f>SUM(R9:R11)</f>
        <v>180</v>
      </c>
      <c r="S12" s="156"/>
      <c r="T12" s="157">
        <f>$J12</f>
        <v>2</v>
      </c>
      <c r="U12" s="129">
        <f>SUM(U9:U11)</f>
        <v>108</v>
      </c>
      <c r="V12" s="156"/>
      <c r="W12" s="157">
        <f>$J12</f>
        <v>2</v>
      </c>
      <c r="X12" s="129">
        <f>SUM(X9:X11)</f>
        <v>36</v>
      </c>
      <c r="Y12" s="156"/>
      <c r="Z12" s="157">
        <f>$J12</f>
        <v>2</v>
      </c>
      <c r="AA12" s="129">
        <f>SUM(AA9:AA11)</f>
        <v>36</v>
      </c>
      <c r="AB12" s="156"/>
      <c r="AC12" s="157">
        <f>$J12</f>
        <v>2</v>
      </c>
      <c r="AD12" s="129">
        <f>SUM(AD9:AD11)</f>
        <v>24</v>
      </c>
      <c r="AE12" s="156"/>
      <c r="AF12" s="157">
        <f>$J12</f>
        <v>2</v>
      </c>
      <c r="AG12" s="129">
        <f>SUM(AG9:AG11)</f>
        <v>0</v>
      </c>
      <c r="AH12" s="156"/>
      <c r="AI12" s="157">
        <f>$J12</f>
        <v>2</v>
      </c>
      <c r="AJ12" s="129">
        <f>SUM(AJ9:AJ11)</f>
        <v>36</v>
      </c>
      <c r="AK12" s="156"/>
      <c r="AL12" s="157">
        <f>$J12</f>
        <v>2</v>
      </c>
      <c r="AM12" s="129">
        <f>SUM(AM9:AM11)</f>
        <v>0</v>
      </c>
      <c r="AN12" s="156"/>
      <c r="AO12" s="157">
        <f>$J12</f>
        <v>2</v>
      </c>
      <c r="AP12" s="129">
        <f>SUM(AP9:AP11)</f>
        <v>0</v>
      </c>
      <c r="AQ12" s="156"/>
      <c r="AR12" s="157">
        <f>$J12</f>
        <v>2</v>
      </c>
      <c r="AS12" s="129">
        <f>SUM(AS9:AS11)</f>
        <v>0</v>
      </c>
      <c r="AT12" s="156"/>
      <c r="AU12" s="157">
        <f>$J12</f>
        <v>2</v>
      </c>
      <c r="AV12" s="129">
        <f>SUM(AV9:AV11)</f>
        <v>-101.74</v>
      </c>
    </row>
    <row r="13" spans="1:256" ht="13.5" thickBot="1" x14ac:dyDescent="0.25">
      <c r="A13" s="33"/>
      <c r="B13" s="1" t="s">
        <v>6</v>
      </c>
      <c r="C13" s="1"/>
      <c r="D13" s="1"/>
      <c r="E13" s="1"/>
      <c r="F13" s="1"/>
      <c r="G13" s="1"/>
      <c r="H13" s="1"/>
      <c r="I13" s="1"/>
      <c r="J13" s="15"/>
      <c r="K13" s="56"/>
      <c r="L13" s="86"/>
      <c r="N13" s="51"/>
      <c r="O13" s="103"/>
      <c r="P13" s="99"/>
      <c r="Q13" s="100"/>
      <c r="R13" s="103"/>
      <c r="S13" s="99"/>
      <c r="T13" s="100"/>
      <c r="U13" s="103"/>
      <c r="V13" s="99"/>
      <c r="W13" s="100"/>
      <c r="X13" s="103"/>
      <c r="Y13" s="99"/>
      <c r="Z13" s="100"/>
      <c r="AA13" s="103"/>
      <c r="AB13" s="99"/>
      <c r="AC13" s="100"/>
      <c r="AD13" s="103"/>
      <c r="AE13" s="99"/>
      <c r="AF13" s="100"/>
      <c r="AG13" s="103"/>
      <c r="AH13" s="99"/>
      <c r="AI13" s="100"/>
      <c r="AJ13" s="103"/>
      <c r="AK13" s="99"/>
      <c r="AL13" s="100"/>
      <c r="AM13" s="103"/>
      <c r="AN13" s="99"/>
      <c r="AO13" s="100"/>
      <c r="AP13" s="103"/>
      <c r="AQ13" s="99"/>
      <c r="AR13" s="100"/>
      <c r="AS13" s="103"/>
      <c r="AT13" s="99"/>
      <c r="AU13" s="100"/>
      <c r="AV13" s="103"/>
    </row>
    <row r="14" spans="1:256" ht="13.5" thickBot="1" x14ac:dyDescent="0.25">
      <c r="A14" s="33"/>
      <c r="B14" s="1"/>
      <c r="C14" s="1">
        <v>201</v>
      </c>
      <c r="D14" s="123" t="s">
        <v>7</v>
      </c>
      <c r="E14" s="123"/>
      <c r="F14" s="123"/>
      <c r="G14" s="123"/>
      <c r="H14" s="123"/>
      <c r="I14" s="123"/>
      <c r="J14" s="124"/>
      <c r="K14" s="83">
        <f ca="1">Calculations!K14</f>
        <v>85.42</v>
      </c>
      <c r="L14" s="84">
        <f ca="1">Calculations!L14</f>
        <v>276.19</v>
      </c>
      <c r="N14" s="51">
        <f>$C14</f>
        <v>201</v>
      </c>
      <c r="O14" s="101">
        <v>0</v>
      </c>
      <c r="P14" s="99"/>
      <c r="Q14" s="100">
        <f>$C14</f>
        <v>201</v>
      </c>
      <c r="R14" s="101">
        <v>129.52000000000001</v>
      </c>
      <c r="S14" s="99"/>
      <c r="T14" s="100">
        <f>$C14</f>
        <v>201</v>
      </c>
      <c r="U14" s="101">
        <v>10.75</v>
      </c>
      <c r="V14" s="99"/>
      <c r="W14" s="100">
        <f>$C14</f>
        <v>201</v>
      </c>
      <c r="X14" s="101">
        <v>0</v>
      </c>
      <c r="Y14" s="99"/>
      <c r="Z14" s="100">
        <f>$C14</f>
        <v>201</v>
      </c>
      <c r="AA14" s="101">
        <v>0</v>
      </c>
      <c r="AB14" s="99"/>
      <c r="AC14" s="100">
        <f>$C14</f>
        <v>201</v>
      </c>
      <c r="AD14" s="101">
        <v>8</v>
      </c>
      <c r="AE14" s="99"/>
      <c r="AF14" s="100">
        <f>$C14</f>
        <v>201</v>
      </c>
      <c r="AG14" s="101">
        <v>0</v>
      </c>
      <c r="AH14" s="99"/>
      <c r="AI14" s="100">
        <f>$C14</f>
        <v>201</v>
      </c>
      <c r="AJ14" s="101">
        <v>0</v>
      </c>
      <c r="AK14" s="99"/>
      <c r="AL14" s="100">
        <f>$C14</f>
        <v>201</v>
      </c>
      <c r="AM14" s="101">
        <v>0</v>
      </c>
      <c r="AN14" s="99"/>
      <c r="AO14" s="100">
        <f>$C14</f>
        <v>201</v>
      </c>
      <c r="AP14" s="101">
        <v>34</v>
      </c>
      <c r="AQ14" s="99"/>
      <c r="AR14" s="100">
        <f>$C14</f>
        <v>201</v>
      </c>
      <c r="AS14" s="101">
        <v>8.5</v>
      </c>
      <c r="AT14" s="99"/>
      <c r="AU14" s="100">
        <f>$C14</f>
        <v>201</v>
      </c>
      <c r="AV14" s="101">
        <v>85.42</v>
      </c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</row>
    <row r="15" spans="1:256" ht="13.5" thickBot="1" x14ac:dyDescent="0.25">
      <c r="A15" s="33"/>
      <c r="B15" s="1"/>
      <c r="C15" s="1">
        <v>202</v>
      </c>
      <c r="D15" s="121" t="s">
        <v>143</v>
      </c>
      <c r="E15" s="121"/>
      <c r="F15" s="121"/>
      <c r="G15" s="121"/>
      <c r="H15" s="121"/>
      <c r="I15" s="121"/>
      <c r="J15" s="122"/>
      <c r="K15" s="83">
        <f ca="1">Calculations!K15</f>
        <v>0</v>
      </c>
      <c r="L15" s="84">
        <f ca="1">Calculations!L15</f>
        <v>0</v>
      </c>
      <c r="N15" s="51">
        <f t="shared" ref="N15:N20" si="0">$C15</f>
        <v>202</v>
      </c>
      <c r="O15" s="101">
        <v>0</v>
      </c>
      <c r="P15" s="99"/>
      <c r="Q15" s="100">
        <f t="shared" ref="Q15:Q20" si="1">$C15</f>
        <v>202</v>
      </c>
      <c r="R15" s="101">
        <v>0</v>
      </c>
      <c r="S15" s="99"/>
      <c r="T15" s="100">
        <f t="shared" ref="T15:T20" si="2">$C15</f>
        <v>202</v>
      </c>
      <c r="U15" s="101">
        <v>0</v>
      </c>
      <c r="V15" s="99"/>
      <c r="W15" s="100">
        <f t="shared" ref="W15:W20" si="3">$C15</f>
        <v>202</v>
      </c>
      <c r="X15" s="101">
        <v>0</v>
      </c>
      <c r="Y15" s="99"/>
      <c r="Z15" s="100">
        <f t="shared" ref="Z15:Z20" si="4">$C15</f>
        <v>202</v>
      </c>
      <c r="AA15" s="101">
        <v>0</v>
      </c>
      <c r="AB15" s="99"/>
      <c r="AC15" s="100">
        <f t="shared" ref="AC15:AC20" si="5">$C15</f>
        <v>202</v>
      </c>
      <c r="AD15" s="101">
        <v>0</v>
      </c>
      <c r="AE15" s="99"/>
      <c r="AF15" s="100">
        <f t="shared" ref="AF15:AF20" si="6">$C15</f>
        <v>202</v>
      </c>
      <c r="AG15" s="101">
        <v>0</v>
      </c>
      <c r="AH15" s="99"/>
      <c r="AI15" s="100">
        <f t="shared" ref="AI15:AI20" si="7">$C15</f>
        <v>202</v>
      </c>
      <c r="AJ15" s="101">
        <v>0</v>
      </c>
      <c r="AK15" s="99"/>
      <c r="AL15" s="100">
        <f t="shared" ref="AL15:AL20" si="8">$C15</f>
        <v>202</v>
      </c>
      <c r="AM15" s="101">
        <v>0</v>
      </c>
      <c r="AN15" s="99"/>
      <c r="AO15" s="100">
        <f t="shared" ref="AO15:AO20" si="9">$C15</f>
        <v>202</v>
      </c>
      <c r="AP15" s="101">
        <v>0</v>
      </c>
      <c r="AQ15" s="99"/>
      <c r="AR15" s="100">
        <f t="shared" ref="AR15:AR20" si="10">$C15</f>
        <v>202</v>
      </c>
      <c r="AS15" s="101">
        <v>0</v>
      </c>
      <c r="AT15" s="99"/>
      <c r="AU15" s="100">
        <f t="shared" ref="AU15:AU20" si="11">$C15</f>
        <v>202</v>
      </c>
      <c r="AV15" s="101">
        <v>0</v>
      </c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</row>
    <row r="16" spans="1:256" ht="13.5" thickBot="1" x14ac:dyDescent="0.25">
      <c r="A16" s="33"/>
      <c r="B16" s="1"/>
      <c r="C16" s="1">
        <v>203</v>
      </c>
      <c r="D16" s="123" t="s">
        <v>9</v>
      </c>
      <c r="E16" s="123"/>
      <c r="F16" s="123"/>
      <c r="G16" s="123"/>
      <c r="H16" s="123"/>
      <c r="I16" s="123"/>
      <c r="J16" s="124"/>
      <c r="K16" s="83">
        <f ca="1">Calculations!K16</f>
        <v>0</v>
      </c>
      <c r="L16" s="84">
        <f ca="1">Calculations!L16</f>
        <v>8</v>
      </c>
      <c r="N16" s="51">
        <f t="shared" si="0"/>
        <v>203</v>
      </c>
      <c r="O16" s="101">
        <v>0</v>
      </c>
      <c r="P16" s="99"/>
      <c r="Q16" s="100">
        <f t="shared" si="1"/>
        <v>203</v>
      </c>
      <c r="R16" s="101">
        <v>0</v>
      </c>
      <c r="S16" s="99"/>
      <c r="T16" s="100">
        <f t="shared" si="2"/>
        <v>203</v>
      </c>
      <c r="U16" s="101">
        <v>0</v>
      </c>
      <c r="V16" s="99"/>
      <c r="W16" s="100">
        <f t="shared" si="3"/>
        <v>203</v>
      </c>
      <c r="X16" s="101">
        <v>0</v>
      </c>
      <c r="Y16" s="99"/>
      <c r="Z16" s="100">
        <f t="shared" si="4"/>
        <v>203</v>
      </c>
      <c r="AA16" s="101">
        <v>0</v>
      </c>
      <c r="AB16" s="99"/>
      <c r="AC16" s="100">
        <f>--899</f>
        <v>899</v>
      </c>
      <c r="AD16" s="101">
        <v>0</v>
      </c>
      <c r="AE16" s="99"/>
      <c r="AF16" s="100">
        <f t="shared" si="6"/>
        <v>203</v>
      </c>
      <c r="AG16" s="101">
        <v>0</v>
      </c>
      <c r="AH16" s="99"/>
      <c r="AI16" s="100">
        <f t="shared" si="7"/>
        <v>203</v>
      </c>
      <c r="AJ16" s="101">
        <v>0</v>
      </c>
      <c r="AK16" s="99"/>
      <c r="AL16" s="100">
        <f t="shared" si="8"/>
        <v>203</v>
      </c>
      <c r="AM16" s="101">
        <v>8</v>
      </c>
      <c r="AN16" s="99"/>
      <c r="AO16" s="100">
        <f t="shared" si="9"/>
        <v>203</v>
      </c>
      <c r="AP16" s="101">
        <v>0</v>
      </c>
      <c r="AQ16" s="99"/>
      <c r="AR16" s="100">
        <f t="shared" si="10"/>
        <v>203</v>
      </c>
      <c r="AS16" s="101">
        <v>0</v>
      </c>
      <c r="AT16" s="99"/>
      <c r="AU16" s="100">
        <f t="shared" si="11"/>
        <v>203</v>
      </c>
      <c r="AV16" s="101">
        <v>0</v>
      </c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</row>
    <row r="17" spans="1:65" ht="13.5" thickBot="1" x14ac:dyDescent="0.25">
      <c r="A17" s="33"/>
      <c r="B17" s="1"/>
      <c r="C17" s="1">
        <v>204</v>
      </c>
      <c r="D17" s="121" t="s">
        <v>10</v>
      </c>
      <c r="E17" s="121"/>
      <c r="F17" s="121"/>
      <c r="G17" s="121"/>
      <c r="H17" s="121"/>
      <c r="I17" s="121"/>
      <c r="J17" s="122"/>
      <c r="K17" s="83">
        <f ca="1">Calculations!K17</f>
        <v>0</v>
      </c>
      <c r="L17" s="84">
        <f ca="1">Calculations!L17</f>
        <v>1046</v>
      </c>
      <c r="N17" s="51">
        <f t="shared" si="0"/>
        <v>204</v>
      </c>
      <c r="O17" s="101">
        <v>70</v>
      </c>
      <c r="P17" s="99"/>
      <c r="Q17" s="100">
        <f t="shared" si="1"/>
        <v>204</v>
      </c>
      <c r="R17" s="101">
        <v>98</v>
      </c>
      <c r="S17" s="99"/>
      <c r="T17" s="100">
        <f t="shared" si="2"/>
        <v>204</v>
      </c>
      <c r="U17" s="101">
        <v>182</v>
      </c>
      <c r="V17" s="99"/>
      <c r="W17" s="100">
        <f t="shared" si="3"/>
        <v>204</v>
      </c>
      <c r="X17" s="101">
        <v>96</v>
      </c>
      <c r="Y17" s="99"/>
      <c r="Z17" s="100">
        <f t="shared" si="4"/>
        <v>204</v>
      </c>
      <c r="AA17" s="101">
        <v>75</v>
      </c>
      <c r="AB17" s="99"/>
      <c r="AC17" s="100">
        <f t="shared" si="5"/>
        <v>204</v>
      </c>
      <c r="AD17" s="101">
        <v>75</v>
      </c>
      <c r="AE17" s="99"/>
      <c r="AF17" s="100">
        <f t="shared" si="6"/>
        <v>204</v>
      </c>
      <c r="AG17" s="101">
        <v>0</v>
      </c>
      <c r="AH17" s="99"/>
      <c r="AI17" s="100">
        <f t="shared" si="7"/>
        <v>204</v>
      </c>
      <c r="AJ17" s="101">
        <v>135</v>
      </c>
      <c r="AK17" s="99"/>
      <c r="AL17" s="100">
        <f t="shared" si="8"/>
        <v>204</v>
      </c>
      <c r="AM17" s="101">
        <v>135</v>
      </c>
      <c r="AN17" s="99"/>
      <c r="AO17" s="100">
        <f t="shared" si="9"/>
        <v>204</v>
      </c>
      <c r="AP17" s="101">
        <v>105</v>
      </c>
      <c r="AQ17" s="99"/>
      <c r="AR17" s="100">
        <f t="shared" si="10"/>
        <v>204</v>
      </c>
      <c r="AS17" s="101">
        <v>75</v>
      </c>
      <c r="AT17" s="99"/>
      <c r="AU17" s="100">
        <f t="shared" si="11"/>
        <v>204</v>
      </c>
      <c r="AV17" s="101">
        <v>0</v>
      </c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</row>
    <row r="18" spans="1:65" ht="13.5" thickBot="1" x14ac:dyDescent="0.25">
      <c r="A18" s="33"/>
      <c r="B18" s="1"/>
      <c r="C18" s="1">
        <v>205</v>
      </c>
      <c r="D18" s="123" t="s">
        <v>11</v>
      </c>
      <c r="E18" s="123"/>
      <c r="F18" s="123"/>
      <c r="G18" s="123"/>
      <c r="H18" s="123"/>
      <c r="I18" s="123"/>
      <c r="J18" s="124"/>
      <c r="K18" s="83">
        <f ca="1">Calculations!K18</f>
        <v>0</v>
      </c>
      <c r="L18" s="84">
        <f ca="1">Calculations!L18</f>
        <v>696.25</v>
      </c>
      <c r="N18" s="51">
        <f t="shared" si="0"/>
        <v>205</v>
      </c>
      <c r="O18" s="101">
        <v>162.5</v>
      </c>
      <c r="P18" s="99"/>
      <c r="Q18" s="100">
        <f t="shared" si="1"/>
        <v>205</v>
      </c>
      <c r="R18" s="101">
        <v>0</v>
      </c>
      <c r="S18" s="99"/>
      <c r="T18" s="100">
        <f t="shared" si="2"/>
        <v>205</v>
      </c>
      <c r="U18" s="101">
        <v>0</v>
      </c>
      <c r="V18" s="99"/>
      <c r="W18" s="100">
        <f t="shared" si="3"/>
        <v>205</v>
      </c>
      <c r="X18" s="101">
        <v>165</v>
      </c>
      <c r="Y18" s="99"/>
      <c r="Z18" s="100">
        <f t="shared" si="4"/>
        <v>205</v>
      </c>
      <c r="AA18" s="101"/>
      <c r="AB18" s="99"/>
      <c r="AC18" s="100">
        <f t="shared" si="5"/>
        <v>205</v>
      </c>
      <c r="AD18" s="101">
        <v>0</v>
      </c>
      <c r="AE18" s="99"/>
      <c r="AF18" s="100">
        <f t="shared" si="6"/>
        <v>205</v>
      </c>
      <c r="AG18" s="101">
        <v>190</v>
      </c>
      <c r="AH18" s="99"/>
      <c r="AI18" s="100">
        <f t="shared" si="7"/>
        <v>205</v>
      </c>
      <c r="AJ18" s="101">
        <v>0</v>
      </c>
      <c r="AK18" s="99"/>
      <c r="AL18" s="100">
        <f t="shared" si="8"/>
        <v>205</v>
      </c>
      <c r="AM18" s="101">
        <v>178.75</v>
      </c>
      <c r="AN18" s="99"/>
      <c r="AO18" s="100">
        <f t="shared" si="9"/>
        <v>205</v>
      </c>
      <c r="AP18" s="101">
        <v>0</v>
      </c>
      <c r="AQ18" s="99"/>
      <c r="AR18" s="100">
        <f t="shared" si="10"/>
        <v>205</v>
      </c>
      <c r="AS18" s="101">
        <v>0</v>
      </c>
      <c r="AT18" s="99"/>
      <c r="AU18" s="100">
        <f t="shared" si="11"/>
        <v>205</v>
      </c>
      <c r="AV18" s="101">
        <v>0</v>
      </c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</row>
    <row r="19" spans="1:65" ht="13.5" thickBot="1" x14ac:dyDescent="0.25">
      <c r="A19" s="33"/>
      <c r="B19" s="1"/>
      <c r="C19" s="1">
        <v>206</v>
      </c>
      <c r="D19" s="263" t="s">
        <v>19</v>
      </c>
      <c r="E19" s="277"/>
      <c r="F19" s="277"/>
      <c r="G19" s="277"/>
      <c r="H19" s="277"/>
      <c r="I19" s="277"/>
      <c r="J19" s="278"/>
      <c r="K19" s="83">
        <f ca="1">Calculations!K19</f>
        <v>0</v>
      </c>
      <c r="L19" s="84">
        <f ca="1">Calculations!L19</f>
        <v>0</v>
      </c>
      <c r="N19" s="51">
        <f t="shared" si="0"/>
        <v>206</v>
      </c>
      <c r="O19" s="101">
        <v>0</v>
      </c>
      <c r="P19" s="99"/>
      <c r="Q19" s="100">
        <f t="shared" si="1"/>
        <v>206</v>
      </c>
      <c r="R19" s="101">
        <v>0</v>
      </c>
      <c r="S19" s="99"/>
      <c r="T19" s="100">
        <f t="shared" si="2"/>
        <v>206</v>
      </c>
      <c r="U19" s="101">
        <v>0</v>
      </c>
      <c r="V19" s="99"/>
      <c r="W19" s="100">
        <f t="shared" si="3"/>
        <v>206</v>
      </c>
      <c r="X19" s="101">
        <v>0</v>
      </c>
      <c r="Y19" s="99"/>
      <c r="Z19" s="100">
        <f t="shared" si="4"/>
        <v>206</v>
      </c>
      <c r="AA19" s="101">
        <v>0</v>
      </c>
      <c r="AB19" s="99"/>
      <c r="AC19" s="100">
        <f t="shared" si="5"/>
        <v>206</v>
      </c>
      <c r="AD19" s="101">
        <v>0</v>
      </c>
      <c r="AE19" s="99"/>
      <c r="AF19" s="100">
        <f t="shared" si="6"/>
        <v>206</v>
      </c>
      <c r="AG19" s="101">
        <v>0</v>
      </c>
      <c r="AH19" s="99"/>
      <c r="AI19" s="100">
        <f t="shared" si="7"/>
        <v>206</v>
      </c>
      <c r="AJ19" s="101">
        <v>0</v>
      </c>
      <c r="AK19" s="99"/>
      <c r="AL19" s="100">
        <f t="shared" si="8"/>
        <v>206</v>
      </c>
      <c r="AM19" s="101">
        <v>0</v>
      </c>
      <c r="AN19" s="99"/>
      <c r="AO19" s="100">
        <f t="shared" si="9"/>
        <v>206</v>
      </c>
      <c r="AP19" s="101">
        <v>0</v>
      </c>
      <c r="AQ19" s="99"/>
      <c r="AR19" s="100">
        <f t="shared" si="10"/>
        <v>206</v>
      </c>
      <c r="AS19" s="101">
        <v>0</v>
      </c>
      <c r="AT19" s="99"/>
      <c r="AU19" s="100">
        <f t="shared" si="11"/>
        <v>206</v>
      </c>
      <c r="AV19" s="101">
        <v>0</v>
      </c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</row>
    <row r="20" spans="1:65" ht="13.5" thickBot="1" x14ac:dyDescent="0.25">
      <c r="A20" s="33"/>
      <c r="B20" s="4"/>
      <c r="C20" s="4">
        <v>207</v>
      </c>
      <c r="D20" s="171" t="s">
        <v>19</v>
      </c>
      <c r="E20" s="281"/>
      <c r="F20" s="281"/>
      <c r="G20" s="281"/>
      <c r="H20" s="281"/>
      <c r="I20" s="281"/>
      <c r="J20" s="282"/>
      <c r="K20" s="83">
        <f ca="1">Calculations!K20</f>
        <v>0</v>
      </c>
      <c r="L20" s="84">
        <f ca="1">Calculations!L20</f>
        <v>0</v>
      </c>
      <c r="N20" s="51">
        <f t="shared" si="0"/>
        <v>207</v>
      </c>
      <c r="O20" s="101">
        <v>0</v>
      </c>
      <c r="P20" s="99"/>
      <c r="Q20" s="100">
        <f t="shared" si="1"/>
        <v>207</v>
      </c>
      <c r="R20" s="101">
        <v>0</v>
      </c>
      <c r="S20" s="99"/>
      <c r="T20" s="100">
        <f t="shared" si="2"/>
        <v>207</v>
      </c>
      <c r="U20" s="101">
        <v>0</v>
      </c>
      <c r="V20" s="99"/>
      <c r="W20" s="100">
        <f t="shared" si="3"/>
        <v>207</v>
      </c>
      <c r="X20" s="101">
        <v>0</v>
      </c>
      <c r="Y20" s="99"/>
      <c r="Z20" s="100">
        <f t="shared" si="4"/>
        <v>207</v>
      </c>
      <c r="AA20" s="101">
        <v>0</v>
      </c>
      <c r="AB20" s="99"/>
      <c r="AC20" s="100">
        <f t="shared" si="5"/>
        <v>207</v>
      </c>
      <c r="AD20" s="101">
        <v>0</v>
      </c>
      <c r="AE20" s="99"/>
      <c r="AF20" s="100">
        <f t="shared" si="6"/>
        <v>207</v>
      </c>
      <c r="AG20" s="101">
        <v>0</v>
      </c>
      <c r="AH20" s="99"/>
      <c r="AI20" s="100">
        <f t="shared" si="7"/>
        <v>207</v>
      </c>
      <c r="AJ20" s="101">
        <v>0</v>
      </c>
      <c r="AK20" s="99"/>
      <c r="AL20" s="100">
        <f t="shared" si="8"/>
        <v>207</v>
      </c>
      <c r="AM20" s="101">
        <v>0</v>
      </c>
      <c r="AN20" s="99"/>
      <c r="AO20" s="100">
        <f t="shared" si="9"/>
        <v>207</v>
      </c>
      <c r="AP20" s="101">
        <v>0</v>
      </c>
      <c r="AQ20" s="99"/>
      <c r="AR20" s="100">
        <f t="shared" si="10"/>
        <v>207</v>
      </c>
      <c r="AS20" s="101">
        <v>0</v>
      </c>
      <c r="AT20" s="99"/>
      <c r="AU20" s="100">
        <f t="shared" si="11"/>
        <v>207</v>
      </c>
      <c r="AV20" s="101">
        <v>0</v>
      </c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</row>
    <row r="21" spans="1:65" ht="13.5" thickBot="1" x14ac:dyDescent="0.25">
      <c r="A21" s="35"/>
      <c r="B21" s="5"/>
      <c r="C21" s="5"/>
      <c r="D21" s="5" t="s">
        <v>12</v>
      </c>
      <c r="E21" s="5"/>
      <c r="F21" s="5"/>
      <c r="G21" s="5"/>
      <c r="H21" s="5"/>
      <c r="I21" s="6"/>
      <c r="J21" s="16">
        <v>3</v>
      </c>
      <c r="K21" s="83">
        <f ca="1">Calculations!K21</f>
        <v>85.42</v>
      </c>
      <c r="L21" s="84">
        <f ca="1">Calculations!L21</f>
        <v>2026.44</v>
      </c>
      <c r="N21" s="51">
        <v>3</v>
      </c>
      <c r="O21" s="129">
        <f>SUM(O14:O20)</f>
        <v>232.5</v>
      </c>
      <c r="P21" s="156"/>
      <c r="Q21" s="157">
        <v>3</v>
      </c>
      <c r="R21" s="129">
        <f>SUM(R14:R20)</f>
        <v>227.52</v>
      </c>
      <c r="S21" s="156"/>
      <c r="T21" s="157">
        <f>$J21</f>
        <v>3</v>
      </c>
      <c r="U21" s="129">
        <f>SUM(U14:U20)</f>
        <v>192.75</v>
      </c>
      <c r="V21" s="156"/>
      <c r="W21" s="157">
        <f>$J21</f>
        <v>3</v>
      </c>
      <c r="X21" s="129">
        <f>SUM(X14:X20)</f>
        <v>261</v>
      </c>
      <c r="Y21" s="156"/>
      <c r="Z21" s="157">
        <f>$J21</f>
        <v>3</v>
      </c>
      <c r="AA21" s="129">
        <f>SUM(AA14:AA20)</f>
        <v>75</v>
      </c>
      <c r="AB21" s="156"/>
      <c r="AC21" s="157">
        <f>$J21</f>
        <v>3</v>
      </c>
      <c r="AD21" s="129">
        <f>SUM(AD14:AD20)</f>
        <v>83</v>
      </c>
      <c r="AE21" s="156"/>
      <c r="AF21" s="157">
        <f>$J21</f>
        <v>3</v>
      </c>
      <c r="AG21" s="129">
        <f>SUM(AG14:AG20)</f>
        <v>190</v>
      </c>
      <c r="AH21" s="156"/>
      <c r="AI21" s="157">
        <f>$J21</f>
        <v>3</v>
      </c>
      <c r="AJ21" s="129">
        <f>SUM(AJ14:AJ20)</f>
        <v>135</v>
      </c>
      <c r="AK21" s="156"/>
      <c r="AL21" s="157">
        <f>$J21</f>
        <v>3</v>
      </c>
      <c r="AM21" s="129">
        <f>SUM(AM14:AM20)</f>
        <v>321.75</v>
      </c>
      <c r="AN21" s="156"/>
      <c r="AO21" s="157">
        <f>$J21</f>
        <v>3</v>
      </c>
      <c r="AP21" s="129">
        <f>SUM(AP14:AP20)</f>
        <v>139</v>
      </c>
      <c r="AQ21" s="156"/>
      <c r="AR21" s="157">
        <f>$J21</f>
        <v>3</v>
      </c>
      <c r="AS21" s="129">
        <f>SUM(AS14:AS20)</f>
        <v>83.5</v>
      </c>
      <c r="AT21" s="156"/>
      <c r="AU21" s="157">
        <f>$J21</f>
        <v>3</v>
      </c>
      <c r="AV21" s="129">
        <f>SUM(AV14:AV20)</f>
        <v>85.42</v>
      </c>
      <c r="BB21" s="55"/>
    </row>
    <row r="22" spans="1:65" ht="13.5" thickBot="1" x14ac:dyDescent="0.25">
      <c r="A22" s="34"/>
      <c r="B22" s="21"/>
      <c r="C22" s="21"/>
      <c r="D22" s="21" t="s">
        <v>13</v>
      </c>
      <c r="E22" s="21"/>
      <c r="F22" s="21"/>
      <c r="G22" s="21"/>
      <c r="H22" s="21" t="s">
        <v>14</v>
      </c>
      <c r="I22" s="21" t="s">
        <v>30</v>
      </c>
      <c r="J22" s="22" t="s">
        <v>38</v>
      </c>
      <c r="K22" s="89">
        <f ca="1">Calculations!K22</f>
        <v>-187.16</v>
      </c>
      <c r="L22" s="91">
        <f ca="1">Calculations!L22</f>
        <v>-844.18000000000006</v>
      </c>
      <c r="N22" s="51">
        <v>4</v>
      </c>
      <c r="O22" s="129">
        <f>O12-O21</f>
        <v>631.5</v>
      </c>
      <c r="P22" s="156"/>
      <c r="Q22" s="157">
        <v>4</v>
      </c>
      <c r="R22" s="129">
        <f>R12-R21</f>
        <v>-47.52000000000001</v>
      </c>
      <c r="S22" s="156"/>
      <c r="T22" s="157">
        <v>4</v>
      </c>
      <c r="U22" s="129">
        <f>U12-U21</f>
        <v>-84.75</v>
      </c>
      <c r="V22" s="156"/>
      <c r="W22" s="157">
        <v>4</v>
      </c>
      <c r="X22" s="129">
        <f>X12-X21</f>
        <v>-225</v>
      </c>
      <c r="Y22" s="156"/>
      <c r="Z22" s="157">
        <v>4</v>
      </c>
      <c r="AA22" s="129">
        <f>AA12-AA21</f>
        <v>-39</v>
      </c>
      <c r="AB22" s="156"/>
      <c r="AC22" s="157">
        <v>4</v>
      </c>
      <c r="AD22" s="129">
        <f>AD12-AD21</f>
        <v>-59</v>
      </c>
      <c r="AE22" s="156"/>
      <c r="AF22" s="157">
        <v>4</v>
      </c>
      <c r="AG22" s="129">
        <f>AG12-AG21</f>
        <v>-190</v>
      </c>
      <c r="AH22" s="156"/>
      <c r="AI22" s="157">
        <v>4</v>
      </c>
      <c r="AJ22" s="129">
        <f>AJ12-AJ21</f>
        <v>-99</v>
      </c>
      <c r="AK22" s="156"/>
      <c r="AL22" s="157">
        <v>4</v>
      </c>
      <c r="AM22" s="129">
        <f>AM12-AM21</f>
        <v>-321.75</v>
      </c>
      <c r="AN22" s="156"/>
      <c r="AO22" s="157">
        <v>4</v>
      </c>
      <c r="AP22" s="129">
        <f>AP12-AP21</f>
        <v>-139</v>
      </c>
      <c r="AQ22" s="156"/>
      <c r="AR22" s="157">
        <v>4</v>
      </c>
      <c r="AS22" s="129">
        <f>AS12-AS21</f>
        <v>-83.5</v>
      </c>
      <c r="AT22" s="156"/>
      <c r="AU22" s="157">
        <v>4</v>
      </c>
      <c r="AV22" s="129">
        <f>AV12-AV21</f>
        <v>-187.16</v>
      </c>
      <c r="BB22" s="55"/>
    </row>
    <row r="23" spans="1:65" ht="6" customHeight="1" thickBot="1" x14ac:dyDescent="0.25">
      <c r="A23" s="40"/>
      <c r="B23" s="40"/>
      <c r="C23" s="40"/>
      <c r="D23" s="40"/>
      <c r="E23" s="40"/>
      <c r="F23" s="40"/>
      <c r="G23" s="40"/>
      <c r="H23" s="40"/>
      <c r="I23" s="40"/>
      <c r="J23" s="41"/>
      <c r="K23" s="59"/>
      <c r="L23" s="59"/>
      <c r="N23" s="51"/>
      <c r="O23" s="104"/>
      <c r="P23" s="99"/>
      <c r="Q23" s="100"/>
      <c r="R23" s="104"/>
      <c r="S23" s="99"/>
      <c r="T23" s="100"/>
      <c r="U23" s="104"/>
      <c r="V23" s="99"/>
      <c r="W23" s="100"/>
      <c r="X23" s="104"/>
      <c r="Y23" s="99"/>
      <c r="Z23" s="100"/>
      <c r="AA23" s="104"/>
      <c r="AB23" s="99"/>
      <c r="AC23" s="100"/>
      <c r="AD23" s="104"/>
      <c r="AE23" s="99"/>
      <c r="AF23" s="100"/>
      <c r="AG23" s="131"/>
      <c r="AH23" s="99"/>
      <c r="AI23" s="100"/>
      <c r="AJ23" s="104"/>
      <c r="AK23" s="99"/>
      <c r="AL23" s="100"/>
      <c r="AM23" s="104"/>
      <c r="AN23" s="99"/>
      <c r="AO23" s="100"/>
      <c r="AP23" s="104"/>
      <c r="AQ23" s="99"/>
      <c r="AR23" s="100"/>
      <c r="AS23" s="104"/>
      <c r="AT23" s="99"/>
      <c r="AU23" s="100"/>
      <c r="AV23" s="104"/>
    </row>
    <row r="24" spans="1:65" x14ac:dyDescent="0.2">
      <c r="A24" s="32" t="s">
        <v>44</v>
      </c>
      <c r="B24" s="25"/>
      <c r="C24" s="81"/>
      <c r="D24" s="25"/>
      <c r="E24" s="25"/>
      <c r="F24" s="25"/>
      <c r="G24" s="25"/>
      <c r="H24" s="25"/>
      <c r="I24" s="25"/>
      <c r="J24" s="26"/>
      <c r="K24" s="57"/>
      <c r="L24" s="82"/>
      <c r="N24" s="58"/>
      <c r="O24" s="103"/>
      <c r="P24" s="99"/>
      <c r="Q24" s="105"/>
      <c r="R24" s="103"/>
      <c r="S24" s="99"/>
      <c r="T24" s="105"/>
      <c r="U24" s="103"/>
      <c r="V24" s="99"/>
      <c r="W24" s="105"/>
      <c r="X24" s="103"/>
      <c r="Y24" s="99"/>
      <c r="Z24" s="105"/>
      <c r="AA24" s="103"/>
      <c r="AB24" s="99"/>
      <c r="AC24" s="105"/>
      <c r="AD24" s="103"/>
      <c r="AE24" s="99"/>
      <c r="AF24" s="105"/>
      <c r="AG24" s="103"/>
      <c r="AH24" s="99"/>
      <c r="AI24" s="105"/>
      <c r="AJ24" s="103"/>
      <c r="AK24" s="99"/>
      <c r="AL24" s="105"/>
      <c r="AM24" s="103"/>
      <c r="AN24" s="99"/>
      <c r="AO24" s="105"/>
      <c r="AP24" s="103"/>
      <c r="AQ24" s="99"/>
      <c r="AR24" s="105"/>
      <c r="AS24" s="103"/>
      <c r="AT24" s="99"/>
      <c r="AU24" s="105"/>
      <c r="AV24" s="103"/>
    </row>
    <row r="25" spans="1:65" ht="13.5" thickBot="1" x14ac:dyDescent="0.25">
      <c r="A25" s="33"/>
      <c r="B25" s="1" t="s">
        <v>15</v>
      </c>
      <c r="C25" s="1"/>
      <c r="D25" s="1"/>
      <c r="E25" s="1"/>
      <c r="F25" s="1"/>
      <c r="G25" s="1"/>
      <c r="H25" s="1"/>
      <c r="I25" s="1"/>
      <c r="J25" s="15"/>
      <c r="K25" s="56"/>
      <c r="L25" s="53"/>
      <c r="N25" s="51"/>
      <c r="O25" s="106"/>
      <c r="P25" s="99"/>
      <c r="Q25" s="100"/>
      <c r="R25" s="106"/>
      <c r="S25" s="99"/>
      <c r="T25" s="100"/>
      <c r="U25" s="106"/>
      <c r="V25" s="99"/>
      <c r="W25" s="100"/>
      <c r="X25" s="106"/>
      <c r="Y25" s="99"/>
      <c r="Z25" s="100"/>
      <c r="AA25" s="106"/>
      <c r="AB25" s="99"/>
      <c r="AC25" s="100"/>
      <c r="AD25" s="106"/>
      <c r="AE25" s="99"/>
      <c r="AF25" s="100"/>
      <c r="AG25" s="106"/>
      <c r="AH25" s="99"/>
      <c r="AI25" s="100"/>
      <c r="AJ25" s="106"/>
      <c r="AK25" s="99"/>
      <c r="AL25" s="100"/>
      <c r="AM25" s="106"/>
      <c r="AN25" s="99"/>
      <c r="AO25" s="100"/>
      <c r="AP25" s="106"/>
      <c r="AQ25" s="99"/>
      <c r="AR25" s="100"/>
      <c r="AS25" s="106"/>
      <c r="AT25" s="99"/>
      <c r="AU25" s="100"/>
      <c r="AV25" s="106"/>
    </row>
    <row r="26" spans="1:65" ht="13.5" thickBot="1" x14ac:dyDescent="0.25">
      <c r="A26" s="33"/>
      <c r="B26" s="1"/>
      <c r="C26" s="1">
        <v>301</v>
      </c>
      <c r="D26" s="123" t="s">
        <v>45</v>
      </c>
      <c r="E26" s="123"/>
      <c r="F26" s="123"/>
      <c r="G26" s="123"/>
      <c r="H26" s="123"/>
      <c r="I26" s="123"/>
      <c r="J26" s="124"/>
      <c r="K26" s="83">
        <f ca="1">Calculations!K26</f>
        <v>0</v>
      </c>
      <c r="L26" s="84">
        <f ca="1">Calculations!L26</f>
        <v>12625</v>
      </c>
      <c r="N26" s="51">
        <f t="shared" ref="N26:N33" si="12">$C26</f>
        <v>301</v>
      </c>
      <c r="O26" s="101">
        <v>1134</v>
      </c>
      <c r="P26" s="99"/>
      <c r="Q26" s="100">
        <f t="shared" ref="Q26:Q33" si="13">$C26</f>
        <v>301</v>
      </c>
      <c r="R26" s="101">
        <v>1026</v>
      </c>
      <c r="S26" s="99"/>
      <c r="T26" s="100">
        <f t="shared" ref="T26:T33" si="14">$C26</f>
        <v>301</v>
      </c>
      <c r="U26" s="101">
        <v>943</v>
      </c>
      <c r="V26" s="99"/>
      <c r="W26" s="100">
        <f t="shared" ref="W26:W33" si="15">$C26</f>
        <v>301</v>
      </c>
      <c r="X26" s="101">
        <v>1027</v>
      </c>
      <c r="Y26" s="99"/>
      <c r="Z26" s="100">
        <f t="shared" ref="Z26:Z33" si="16">$C26</f>
        <v>301</v>
      </c>
      <c r="AA26" s="101">
        <v>1295</v>
      </c>
      <c r="AB26" s="99"/>
      <c r="AC26" s="100">
        <f t="shared" ref="AC26:AC33" si="17">$C26</f>
        <v>301</v>
      </c>
      <c r="AD26" s="101">
        <v>1155</v>
      </c>
      <c r="AE26" s="99"/>
      <c r="AF26" s="100">
        <f t="shared" ref="AF26:AF33" si="18">$C26</f>
        <v>301</v>
      </c>
      <c r="AG26" s="101">
        <v>0</v>
      </c>
      <c r="AH26" s="99"/>
      <c r="AI26" s="100">
        <f t="shared" ref="AI26:AI33" si="19">$C26</f>
        <v>301</v>
      </c>
      <c r="AJ26" s="101">
        <v>1276</v>
      </c>
      <c r="AK26" s="99"/>
      <c r="AL26" s="100">
        <f t="shared" ref="AL26:AL33" si="20">$C26</f>
        <v>301</v>
      </c>
      <c r="AM26" s="101">
        <v>2269</v>
      </c>
      <c r="AN26" s="99"/>
      <c r="AO26" s="100">
        <f t="shared" ref="AO26:AO33" si="21">$C26</f>
        <v>301</v>
      </c>
      <c r="AP26" s="101">
        <v>1260</v>
      </c>
      <c r="AQ26" s="99"/>
      <c r="AR26" s="100">
        <f t="shared" ref="AR26:AR33" si="22">$C26</f>
        <v>301</v>
      </c>
      <c r="AS26" s="101">
        <v>1240</v>
      </c>
      <c r="AT26" s="99"/>
      <c r="AU26" s="100">
        <f t="shared" ref="AU26:AU33" si="23">$C26</f>
        <v>301</v>
      </c>
      <c r="AV26" s="101">
        <v>0</v>
      </c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</row>
    <row r="27" spans="1:65" ht="13.5" thickBot="1" x14ac:dyDescent="0.25">
      <c r="A27" s="33"/>
      <c r="B27" s="1"/>
      <c r="C27" s="1">
        <v>302</v>
      </c>
      <c r="D27" s="123" t="s">
        <v>46</v>
      </c>
      <c r="E27" s="123"/>
      <c r="F27" s="123"/>
      <c r="G27" s="123"/>
      <c r="H27" s="123"/>
      <c r="I27" s="123"/>
      <c r="J27" s="124"/>
      <c r="K27" s="83">
        <f ca="1">Calculations!K27</f>
        <v>1125.92</v>
      </c>
      <c r="L27" s="84">
        <f ca="1">Calculations!L27</f>
        <v>12206.640000000001</v>
      </c>
      <c r="N27" s="51">
        <f t="shared" si="12"/>
        <v>302</v>
      </c>
      <c r="O27" s="101">
        <v>1510.72</v>
      </c>
      <c r="P27" s="99"/>
      <c r="Q27" s="100">
        <f t="shared" si="13"/>
        <v>302</v>
      </c>
      <c r="R27" s="101">
        <v>0</v>
      </c>
      <c r="S27" s="99"/>
      <c r="T27" s="100">
        <f t="shared" si="14"/>
        <v>302</v>
      </c>
      <c r="U27" s="101"/>
      <c r="V27" s="99"/>
      <c r="W27" s="100">
        <f t="shared" si="15"/>
        <v>302</v>
      </c>
      <c r="X27" s="101">
        <v>0</v>
      </c>
      <c r="Y27" s="99"/>
      <c r="Z27" s="100">
        <f t="shared" si="16"/>
        <v>302</v>
      </c>
      <c r="AA27" s="101">
        <v>0</v>
      </c>
      <c r="AB27" s="99"/>
      <c r="AC27" s="100">
        <f t="shared" si="17"/>
        <v>302</v>
      </c>
      <c r="AD27" s="101">
        <v>0</v>
      </c>
      <c r="AE27" s="99"/>
      <c r="AF27" s="100">
        <f t="shared" si="18"/>
        <v>302</v>
      </c>
      <c r="AG27" s="101">
        <v>0</v>
      </c>
      <c r="AH27" s="99"/>
      <c r="AI27" s="100">
        <f t="shared" si="19"/>
        <v>302</v>
      </c>
      <c r="AJ27" s="101">
        <v>0</v>
      </c>
      <c r="AK27" s="99"/>
      <c r="AL27" s="100">
        <f t="shared" si="20"/>
        <v>302</v>
      </c>
      <c r="AM27" s="101">
        <v>2120</v>
      </c>
      <c r="AN27" s="99"/>
      <c r="AO27" s="100">
        <f t="shared" si="21"/>
        <v>302</v>
      </c>
      <c r="AP27" s="101">
        <v>4550</v>
      </c>
      <c r="AQ27" s="99"/>
      <c r="AR27" s="100">
        <f t="shared" si="22"/>
        <v>302</v>
      </c>
      <c r="AS27" s="101">
        <v>2900</v>
      </c>
      <c r="AT27" s="99"/>
      <c r="AU27" s="100">
        <f t="shared" si="23"/>
        <v>302</v>
      </c>
      <c r="AV27" s="101">
        <v>1125.92</v>
      </c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</row>
    <row r="28" spans="1:65" ht="13.5" thickBot="1" x14ac:dyDescent="0.25">
      <c r="A28" s="33"/>
      <c r="B28" s="1"/>
      <c r="C28" s="1">
        <v>303</v>
      </c>
      <c r="D28" s="123" t="s">
        <v>16</v>
      </c>
      <c r="E28" s="123"/>
      <c r="F28" s="123"/>
      <c r="G28" s="123"/>
      <c r="H28" s="123"/>
      <c r="I28" s="125"/>
      <c r="J28" s="124"/>
      <c r="K28" s="83">
        <f ca="1">Calculations!K28</f>
        <v>0</v>
      </c>
      <c r="L28" s="84">
        <f ca="1">Calculations!L28</f>
        <v>0</v>
      </c>
      <c r="N28" s="51">
        <f t="shared" si="12"/>
        <v>303</v>
      </c>
      <c r="O28" s="101">
        <v>0</v>
      </c>
      <c r="P28" s="99"/>
      <c r="Q28" s="100">
        <f t="shared" si="13"/>
        <v>303</v>
      </c>
      <c r="R28" s="101">
        <v>0</v>
      </c>
      <c r="S28" s="99"/>
      <c r="T28" s="100">
        <f t="shared" si="14"/>
        <v>303</v>
      </c>
      <c r="U28" s="101">
        <v>0</v>
      </c>
      <c r="V28" s="99"/>
      <c r="W28" s="100">
        <f t="shared" si="15"/>
        <v>303</v>
      </c>
      <c r="X28" s="101">
        <v>0</v>
      </c>
      <c r="Y28" s="99"/>
      <c r="Z28" s="100">
        <f t="shared" si="16"/>
        <v>303</v>
      </c>
      <c r="AA28" s="101">
        <v>0</v>
      </c>
      <c r="AB28" s="99"/>
      <c r="AC28" s="100">
        <f t="shared" si="17"/>
        <v>303</v>
      </c>
      <c r="AD28" s="101">
        <v>0</v>
      </c>
      <c r="AE28" s="99"/>
      <c r="AF28" s="100">
        <f t="shared" si="18"/>
        <v>303</v>
      </c>
      <c r="AG28" s="101">
        <v>0</v>
      </c>
      <c r="AH28" s="99"/>
      <c r="AI28" s="100">
        <f t="shared" si="19"/>
        <v>303</v>
      </c>
      <c r="AJ28" s="101">
        <v>0</v>
      </c>
      <c r="AK28" s="99"/>
      <c r="AL28" s="100">
        <f t="shared" si="20"/>
        <v>303</v>
      </c>
      <c r="AM28" s="101">
        <v>0</v>
      </c>
      <c r="AN28" s="99"/>
      <c r="AO28" s="100">
        <f t="shared" si="21"/>
        <v>303</v>
      </c>
      <c r="AP28" s="101">
        <v>0</v>
      </c>
      <c r="AQ28" s="99"/>
      <c r="AR28" s="100">
        <f t="shared" si="22"/>
        <v>303</v>
      </c>
      <c r="AS28" s="101">
        <v>0</v>
      </c>
      <c r="AT28" s="99"/>
      <c r="AU28" s="100">
        <f t="shared" si="23"/>
        <v>303</v>
      </c>
      <c r="AV28" s="101">
        <v>0</v>
      </c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</row>
    <row r="29" spans="1:65" ht="13.5" thickBot="1" x14ac:dyDescent="0.25">
      <c r="A29" s="33"/>
      <c r="B29" s="1"/>
      <c r="C29" s="1">
        <v>304</v>
      </c>
      <c r="D29" s="123" t="s">
        <v>17</v>
      </c>
      <c r="E29" s="123"/>
      <c r="F29" s="123"/>
      <c r="G29" s="123"/>
      <c r="H29" s="123"/>
      <c r="I29" s="123"/>
      <c r="J29" s="124"/>
      <c r="K29" s="83">
        <f ca="1">Calculations!K29</f>
        <v>0</v>
      </c>
      <c r="L29" s="84">
        <f ca="1">Calculations!L29</f>
        <v>0</v>
      </c>
      <c r="N29" s="51">
        <f t="shared" si="12"/>
        <v>304</v>
      </c>
      <c r="O29" s="101">
        <v>0</v>
      </c>
      <c r="P29" s="99"/>
      <c r="Q29" s="100">
        <f t="shared" si="13"/>
        <v>304</v>
      </c>
      <c r="R29" s="101">
        <v>0</v>
      </c>
      <c r="S29" s="99"/>
      <c r="T29" s="100">
        <f t="shared" si="14"/>
        <v>304</v>
      </c>
      <c r="U29" s="101">
        <v>0</v>
      </c>
      <c r="V29" s="99"/>
      <c r="W29" s="100">
        <f t="shared" si="15"/>
        <v>304</v>
      </c>
      <c r="X29" s="101">
        <v>0</v>
      </c>
      <c r="Y29" s="99"/>
      <c r="Z29" s="100">
        <f t="shared" si="16"/>
        <v>304</v>
      </c>
      <c r="AA29" s="101">
        <v>0</v>
      </c>
      <c r="AB29" s="99"/>
      <c r="AC29" s="100">
        <f t="shared" si="17"/>
        <v>304</v>
      </c>
      <c r="AD29" s="101">
        <v>0</v>
      </c>
      <c r="AE29" s="99"/>
      <c r="AF29" s="100">
        <f t="shared" si="18"/>
        <v>304</v>
      </c>
      <c r="AG29" s="101">
        <v>0</v>
      </c>
      <c r="AH29" s="99"/>
      <c r="AI29" s="100">
        <f t="shared" si="19"/>
        <v>304</v>
      </c>
      <c r="AJ29" s="101">
        <v>0</v>
      </c>
      <c r="AK29" s="99"/>
      <c r="AL29" s="100">
        <f t="shared" si="20"/>
        <v>304</v>
      </c>
      <c r="AM29" s="101">
        <v>0</v>
      </c>
      <c r="AN29" s="99"/>
      <c r="AO29" s="100">
        <f t="shared" si="21"/>
        <v>304</v>
      </c>
      <c r="AP29" s="101">
        <v>0</v>
      </c>
      <c r="AQ29" s="99"/>
      <c r="AR29" s="100">
        <f t="shared" si="22"/>
        <v>304</v>
      </c>
      <c r="AS29" s="101">
        <v>0</v>
      </c>
      <c r="AT29" s="99"/>
      <c r="AU29" s="100">
        <f t="shared" si="23"/>
        <v>304</v>
      </c>
      <c r="AV29" s="101">
        <v>0</v>
      </c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</row>
    <row r="30" spans="1:65" ht="13.5" thickBot="1" x14ac:dyDescent="0.25">
      <c r="A30" s="33"/>
      <c r="B30" s="1"/>
      <c r="C30" s="1">
        <v>305</v>
      </c>
      <c r="D30" s="123" t="s">
        <v>34</v>
      </c>
      <c r="E30" s="123"/>
      <c r="F30" s="123"/>
      <c r="G30" s="123"/>
      <c r="H30" s="123"/>
      <c r="I30" s="123"/>
      <c r="J30" s="124"/>
      <c r="K30" s="83">
        <f ca="1">Calculations!K30</f>
        <v>0</v>
      </c>
      <c r="L30" s="84">
        <f ca="1">Calculations!L30</f>
        <v>0</v>
      </c>
      <c r="N30" s="51">
        <f t="shared" si="12"/>
        <v>305</v>
      </c>
      <c r="O30" s="101">
        <v>0</v>
      </c>
      <c r="P30" s="99"/>
      <c r="Q30" s="100">
        <f t="shared" si="13"/>
        <v>305</v>
      </c>
      <c r="R30" s="101">
        <v>0</v>
      </c>
      <c r="S30" s="99"/>
      <c r="T30" s="100">
        <f t="shared" si="14"/>
        <v>305</v>
      </c>
      <c r="U30" s="101">
        <v>0</v>
      </c>
      <c r="V30" s="99"/>
      <c r="W30" s="100">
        <f t="shared" si="15"/>
        <v>305</v>
      </c>
      <c r="X30" s="101">
        <v>0</v>
      </c>
      <c r="Y30" s="99"/>
      <c r="Z30" s="100">
        <f t="shared" si="16"/>
        <v>305</v>
      </c>
      <c r="AA30" s="101">
        <v>0</v>
      </c>
      <c r="AB30" s="99"/>
      <c r="AC30" s="100">
        <f t="shared" si="17"/>
        <v>305</v>
      </c>
      <c r="AD30" s="101">
        <v>0</v>
      </c>
      <c r="AE30" s="99"/>
      <c r="AF30" s="100">
        <f t="shared" si="18"/>
        <v>305</v>
      </c>
      <c r="AG30" s="101">
        <v>0</v>
      </c>
      <c r="AH30" s="99"/>
      <c r="AI30" s="100">
        <f>$C30</f>
        <v>305</v>
      </c>
      <c r="AJ30" s="101">
        <v>0</v>
      </c>
      <c r="AK30" s="99"/>
      <c r="AL30" s="100">
        <f t="shared" si="20"/>
        <v>305</v>
      </c>
      <c r="AM30" s="101">
        <v>0</v>
      </c>
      <c r="AN30" s="99"/>
      <c r="AO30" s="100">
        <f t="shared" si="21"/>
        <v>305</v>
      </c>
      <c r="AP30" s="101">
        <v>0</v>
      </c>
      <c r="AQ30" s="99"/>
      <c r="AR30" s="100">
        <f t="shared" si="22"/>
        <v>305</v>
      </c>
      <c r="AS30" s="101">
        <v>0</v>
      </c>
      <c r="AT30" s="99"/>
      <c r="AU30" s="100">
        <f t="shared" si="23"/>
        <v>305</v>
      </c>
      <c r="AV30" s="101">
        <v>0</v>
      </c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</row>
    <row r="31" spans="1:65" ht="13.5" thickBot="1" x14ac:dyDescent="0.25">
      <c r="A31" s="33"/>
      <c r="B31" s="1"/>
      <c r="C31" s="7">
        <v>306</v>
      </c>
      <c r="D31" s="126" t="s">
        <v>142</v>
      </c>
      <c r="E31" s="126"/>
      <c r="F31" s="123"/>
      <c r="G31" s="123"/>
      <c r="H31" s="123"/>
      <c r="I31" s="123"/>
      <c r="J31" s="124"/>
      <c r="K31" s="83">
        <f ca="1">Calculations!K31</f>
        <v>0</v>
      </c>
      <c r="L31" s="84">
        <f ca="1">Calculations!L31</f>
        <v>845</v>
      </c>
      <c r="N31" s="51">
        <f t="shared" si="12"/>
        <v>306</v>
      </c>
      <c r="O31" s="101">
        <v>0</v>
      </c>
      <c r="P31" s="99"/>
      <c r="Q31" s="100">
        <f t="shared" si="13"/>
        <v>306</v>
      </c>
      <c r="R31" s="101">
        <v>0</v>
      </c>
      <c r="S31" s="99"/>
      <c r="T31" s="100">
        <f t="shared" si="14"/>
        <v>306</v>
      </c>
      <c r="U31" s="101">
        <v>12</v>
      </c>
      <c r="V31" s="99"/>
      <c r="W31" s="100">
        <f t="shared" si="15"/>
        <v>306</v>
      </c>
      <c r="X31" s="101">
        <v>0</v>
      </c>
      <c r="Y31" s="99"/>
      <c r="Z31" s="100">
        <f t="shared" si="16"/>
        <v>306</v>
      </c>
      <c r="AA31" s="101">
        <v>12</v>
      </c>
      <c r="AB31" s="99"/>
      <c r="AC31" s="100">
        <f t="shared" si="17"/>
        <v>306</v>
      </c>
      <c r="AD31" s="101">
        <v>96</v>
      </c>
      <c r="AE31" s="99"/>
      <c r="AF31" s="100">
        <f t="shared" si="18"/>
        <v>306</v>
      </c>
      <c r="AG31" s="101">
        <v>382</v>
      </c>
      <c r="AH31" s="99"/>
      <c r="AI31" s="100">
        <f t="shared" si="19"/>
        <v>306</v>
      </c>
      <c r="AJ31" s="101">
        <v>286</v>
      </c>
      <c r="AK31" s="99"/>
      <c r="AL31" s="100">
        <f t="shared" si="20"/>
        <v>306</v>
      </c>
      <c r="AM31" s="101">
        <v>57</v>
      </c>
      <c r="AN31" s="99"/>
      <c r="AO31" s="100">
        <f t="shared" si="21"/>
        <v>306</v>
      </c>
      <c r="AP31" s="101">
        <v>0</v>
      </c>
      <c r="AQ31" s="99"/>
      <c r="AR31" s="100">
        <f t="shared" si="22"/>
        <v>306</v>
      </c>
      <c r="AS31" s="101">
        <v>0</v>
      </c>
      <c r="AT31" s="99"/>
      <c r="AU31" s="100">
        <f t="shared" si="23"/>
        <v>306</v>
      </c>
      <c r="AV31" s="101">
        <v>0</v>
      </c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</row>
    <row r="32" spans="1:65" ht="13.5" thickBot="1" x14ac:dyDescent="0.25">
      <c r="A32" s="33"/>
      <c r="B32" s="1"/>
      <c r="C32" s="1">
        <v>307</v>
      </c>
      <c r="D32" s="262" t="s">
        <v>19</v>
      </c>
      <c r="E32" s="277"/>
      <c r="F32" s="277"/>
      <c r="G32" s="277"/>
      <c r="H32" s="277"/>
      <c r="I32" s="277"/>
      <c r="J32" s="278"/>
      <c r="K32" s="83">
        <f ca="1">Calculations!K32</f>
        <v>0</v>
      </c>
      <c r="L32" s="84">
        <f ca="1">Calculations!L32</f>
        <v>25</v>
      </c>
      <c r="N32" s="51">
        <f t="shared" si="12"/>
        <v>307</v>
      </c>
      <c r="O32" s="101">
        <v>25</v>
      </c>
      <c r="P32" s="99"/>
      <c r="Q32" s="100">
        <f t="shared" si="13"/>
        <v>307</v>
      </c>
      <c r="R32" s="101">
        <v>0</v>
      </c>
      <c r="S32" s="99"/>
      <c r="T32" s="100">
        <f t="shared" si="14"/>
        <v>307</v>
      </c>
      <c r="U32" s="101">
        <v>0</v>
      </c>
      <c r="V32" s="99"/>
      <c r="W32" s="100">
        <f t="shared" si="15"/>
        <v>307</v>
      </c>
      <c r="X32" s="101">
        <v>0</v>
      </c>
      <c r="Y32" s="99"/>
      <c r="Z32" s="100">
        <f t="shared" si="16"/>
        <v>307</v>
      </c>
      <c r="AA32" s="101">
        <v>0</v>
      </c>
      <c r="AB32" s="99"/>
      <c r="AC32" s="100">
        <f t="shared" si="17"/>
        <v>307</v>
      </c>
      <c r="AD32" s="101">
        <v>0</v>
      </c>
      <c r="AE32" s="99"/>
      <c r="AF32" s="100">
        <f t="shared" si="18"/>
        <v>307</v>
      </c>
      <c r="AG32" s="101">
        <v>0</v>
      </c>
      <c r="AH32" s="99"/>
      <c r="AI32" s="100">
        <f t="shared" si="19"/>
        <v>307</v>
      </c>
      <c r="AJ32" s="101">
        <v>0</v>
      </c>
      <c r="AK32" s="99"/>
      <c r="AL32" s="100">
        <f t="shared" si="20"/>
        <v>307</v>
      </c>
      <c r="AM32" s="101">
        <v>0</v>
      </c>
      <c r="AN32" s="99"/>
      <c r="AO32" s="100">
        <f t="shared" si="21"/>
        <v>307</v>
      </c>
      <c r="AP32" s="101">
        <v>0</v>
      </c>
      <c r="AQ32" s="99"/>
      <c r="AR32" s="100">
        <f t="shared" si="22"/>
        <v>307</v>
      </c>
      <c r="AS32" s="101">
        <v>0</v>
      </c>
      <c r="AT32" s="99"/>
      <c r="AU32" s="100">
        <f t="shared" si="23"/>
        <v>307</v>
      </c>
      <c r="AV32" s="101">
        <v>0</v>
      </c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</row>
    <row r="33" spans="1:65" ht="13.5" thickBot="1" x14ac:dyDescent="0.25">
      <c r="A33" s="33"/>
      <c r="B33" s="1"/>
      <c r="C33" s="1">
        <v>308</v>
      </c>
      <c r="D33" s="198" t="s">
        <v>19</v>
      </c>
      <c r="E33" s="281"/>
      <c r="F33" s="281"/>
      <c r="G33" s="281"/>
      <c r="H33" s="281"/>
      <c r="I33" s="281"/>
      <c r="J33" s="282"/>
      <c r="K33" s="83">
        <f ca="1">Calculations!K33</f>
        <v>0</v>
      </c>
      <c r="L33" s="84">
        <f ca="1">Calculations!L33</f>
        <v>0</v>
      </c>
      <c r="N33" s="51">
        <f t="shared" si="12"/>
        <v>308</v>
      </c>
      <c r="O33" s="101"/>
      <c r="P33" s="99"/>
      <c r="Q33" s="100">
        <f t="shared" si="13"/>
        <v>308</v>
      </c>
      <c r="R33" s="101">
        <v>0</v>
      </c>
      <c r="S33" s="99"/>
      <c r="T33" s="100">
        <f t="shared" si="14"/>
        <v>308</v>
      </c>
      <c r="U33" s="101">
        <v>0</v>
      </c>
      <c r="V33" s="99"/>
      <c r="W33" s="100">
        <f t="shared" si="15"/>
        <v>308</v>
      </c>
      <c r="X33" s="101">
        <v>0</v>
      </c>
      <c r="Y33" s="99"/>
      <c r="Z33" s="100">
        <f t="shared" si="16"/>
        <v>308</v>
      </c>
      <c r="AA33" s="101">
        <v>0</v>
      </c>
      <c r="AB33" s="99"/>
      <c r="AC33" s="100">
        <f t="shared" si="17"/>
        <v>308</v>
      </c>
      <c r="AD33" s="101">
        <v>0</v>
      </c>
      <c r="AE33" s="99"/>
      <c r="AF33" s="100">
        <f t="shared" si="18"/>
        <v>308</v>
      </c>
      <c r="AG33" s="101">
        <v>0</v>
      </c>
      <c r="AH33" s="99"/>
      <c r="AI33" s="100">
        <f t="shared" si="19"/>
        <v>308</v>
      </c>
      <c r="AJ33" s="101">
        <v>0</v>
      </c>
      <c r="AK33" s="99"/>
      <c r="AL33" s="100">
        <f t="shared" si="20"/>
        <v>308</v>
      </c>
      <c r="AM33" s="101">
        <v>0</v>
      </c>
      <c r="AN33" s="99"/>
      <c r="AO33" s="100">
        <f t="shared" si="21"/>
        <v>308</v>
      </c>
      <c r="AP33" s="101">
        <v>0</v>
      </c>
      <c r="AQ33" s="99"/>
      <c r="AR33" s="100">
        <f t="shared" si="22"/>
        <v>308</v>
      </c>
      <c r="AS33" s="101">
        <v>0</v>
      </c>
      <c r="AT33" s="99"/>
      <c r="AU33" s="100">
        <f t="shared" si="23"/>
        <v>308</v>
      </c>
      <c r="AV33" s="101">
        <v>0</v>
      </c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</row>
    <row r="34" spans="1:65" ht="13.5" thickBot="1" x14ac:dyDescent="0.25">
      <c r="A34" s="35"/>
      <c r="B34" s="5"/>
      <c r="C34" s="5"/>
      <c r="D34" s="5" t="s">
        <v>20</v>
      </c>
      <c r="E34" s="5"/>
      <c r="F34" s="5"/>
      <c r="G34" s="5"/>
      <c r="H34" s="5"/>
      <c r="I34" s="6"/>
      <c r="J34" s="16">
        <v>5</v>
      </c>
      <c r="K34" s="83">
        <f ca="1">Calculations!K34</f>
        <v>1125.92</v>
      </c>
      <c r="L34" s="84">
        <f ca="1">Calculations!L34</f>
        <v>25701.64</v>
      </c>
      <c r="N34" s="51">
        <v>5</v>
      </c>
      <c r="O34" s="129">
        <f>SUM(O26:O33)</f>
        <v>2669.7200000000003</v>
      </c>
      <c r="P34" s="156"/>
      <c r="Q34" s="157">
        <v>5</v>
      </c>
      <c r="R34" s="129">
        <f>SUM(R26:R33)</f>
        <v>1026</v>
      </c>
      <c r="S34" s="156"/>
      <c r="T34" s="157">
        <v>5</v>
      </c>
      <c r="U34" s="129">
        <f>SUM(U26:U33)</f>
        <v>955</v>
      </c>
      <c r="V34" s="156"/>
      <c r="W34" s="157">
        <v>5</v>
      </c>
      <c r="X34" s="129">
        <f>SUM(X26:X33)</f>
        <v>1027</v>
      </c>
      <c r="Y34" s="156"/>
      <c r="Z34" s="157">
        <v>5</v>
      </c>
      <c r="AA34" s="129">
        <f>SUM(AA26:AA33)</f>
        <v>1307</v>
      </c>
      <c r="AB34" s="156"/>
      <c r="AC34" s="157">
        <v>5</v>
      </c>
      <c r="AD34" s="129">
        <f>SUM(AD26:AD33)</f>
        <v>1251</v>
      </c>
      <c r="AE34" s="156"/>
      <c r="AF34" s="157">
        <v>5</v>
      </c>
      <c r="AG34" s="129">
        <f>SUM(AG26:AG33)</f>
        <v>382</v>
      </c>
      <c r="AH34" s="156"/>
      <c r="AI34" s="157">
        <v>5</v>
      </c>
      <c r="AJ34" s="129">
        <f>SUM(AJ26:AJ33)</f>
        <v>1562</v>
      </c>
      <c r="AK34" s="156"/>
      <c r="AL34" s="157">
        <v>5</v>
      </c>
      <c r="AM34" s="129">
        <f>SUM(AM26:AM33)</f>
        <v>4446</v>
      </c>
      <c r="AN34" s="156"/>
      <c r="AO34" s="157">
        <v>5</v>
      </c>
      <c r="AP34" s="129">
        <f>SUM(AP26:AP33)</f>
        <v>5810</v>
      </c>
      <c r="AQ34" s="156"/>
      <c r="AR34" s="157">
        <v>5</v>
      </c>
      <c r="AS34" s="129">
        <f>SUM(AS26:AS33)</f>
        <v>4140</v>
      </c>
      <c r="AT34" s="156"/>
      <c r="AU34" s="157">
        <v>5</v>
      </c>
      <c r="AV34" s="129">
        <f>SUM(AV26:AV33)</f>
        <v>1125.92</v>
      </c>
    </row>
    <row r="35" spans="1:65" ht="13.5" thickBot="1" x14ac:dyDescent="0.25">
      <c r="A35" s="33"/>
      <c r="B35" s="1" t="s">
        <v>6</v>
      </c>
      <c r="C35" s="1"/>
      <c r="D35" s="1"/>
      <c r="E35" s="1"/>
      <c r="F35" s="1"/>
      <c r="G35" s="1"/>
      <c r="H35" s="1"/>
      <c r="I35" s="1"/>
      <c r="J35" s="15"/>
      <c r="K35" s="56"/>
      <c r="L35" s="85"/>
      <c r="N35" s="51"/>
      <c r="O35" s="104"/>
      <c r="P35" s="99"/>
      <c r="Q35" s="100"/>
      <c r="R35" s="104"/>
      <c r="S35" s="99"/>
      <c r="T35" s="100"/>
      <c r="U35" s="104"/>
      <c r="V35" s="99"/>
      <c r="W35" s="100"/>
      <c r="X35" s="104"/>
      <c r="Y35" s="99"/>
      <c r="Z35" s="100"/>
      <c r="AA35" s="104"/>
      <c r="AB35" s="99"/>
      <c r="AC35" s="100"/>
      <c r="AD35" s="104"/>
      <c r="AE35" s="99"/>
      <c r="AF35" s="100"/>
      <c r="AG35" s="104"/>
      <c r="AH35" s="99"/>
      <c r="AI35" s="100"/>
      <c r="AJ35" s="104"/>
      <c r="AK35" s="99"/>
      <c r="AL35" s="100"/>
      <c r="AM35" s="104"/>
      <c r="AN35" s="99"/>
      <c r="AO35" s="100"/>
      <c r="AP35" s="104"/>
      <c r="AQ35" s="99"/>
      <c r="AR35" s="100"/>
      <c r="AS35" s="104"/>
      <c r="AT35" s="99"/>
      <c r="AU35" s="100"/>
      <c r="AV35" s="104"/>
    </row>
    <row r="36" spans="1:65" ht="13.5" thickBot="1" x14ac:dyDescent="0.25">
      <c r="A36" s="33"/>
      <c r="B36" s="1"/>
      <c r="C36" s="1">
        <v>401</v>
      </c>
      <c r="D36" s="123" t="s">
        <v>45</v>
      </c>
      <c r="E36" s="123"/>
      <c r="F36" s="123"/>
      <c r="G36" s="123"/>
      <c r="H36" s="123"/>
      <c r="I36" s="123"/>
      <c r="J36" s="124"/>
      <c r="K36" s="83">
        <f ca="1">Calculations!K36</f>
        <v>0</v>
      </c>
      <c r="L36" s="84">
        <f ca="1">Calculations!L36</f>
        <v>12814.289999999999</v>
      </c>
      <c r="N36" s="51">
        <f t="shared" ref="N36:N42" si="24">$C36</f>
        <v>401</v>
      </c>
      <c r="O36" s="101">
        <v>1316</v>
      </c>
      <c r="P36" s="99"/>
      <c r="Q36" s="100">
        <f t="shared" ref="Q36:Q42" si="25">$C36</f>
        <v>401</v>
      </c>
      <c r="R36" s="101">
        <v>1148</v>
      </c>
      <c r="S36" s="99"/>
      <c r="T36" s="100">
        <f t="shared" ref="T36:T42" si="26">$C36</f>
        <v>401</v>
      </c>
      <c r="U36" s="101">
        <v>1092</v>
      </c>
      <c r="V36" s="99"/>
      <c r="W36" s="100">
        <f t="shared" ref="W36:W42" si="27">$C36</f>
        <v>401</v>
      </c>
      <c r="X36" s="101">
        <v>1218</v>
      </c>
      <c r="Y36" s="99"/>
      <c r="Z36" s="100">
        <f t="shared" ref="Z36:Z42" si="28">$C36</f>
        <v>401</v>
      </c>
      <c r="AA36" s="101">
        <v>1335</v>
      </c>
      <c r="AB36" s="99"/>
      <c r="AC36" s="100">
        <f t="shared" ref="AC36:AC42" si="29">$C36</f>
        <v>401</v>
      </c>
      <c r="AD36" s="101">
        <v>1260</v>
      </c>
      <c r="AE36" s="99"/>
      <c r="AF36" s="100">
        <f t="shared" ref="AF36:AF42" si="30">$C36</f>
        <v>401</v>
      </c>
      <c r="AG36" s="101">
        <v>0</v>
      </c>
      <c r="AH36" s="99"/>
      <c r="AI36" s="100">
        <f t="shared" ref="AI36:AI42" si="31">$C36</f>
        <v>401</v>
      </c>
      <c r="AJ36" s="101">
        <v>1335.08</v>
      </c>
      <c r="AK36" s="99"/>
      <c r="AL36" s="100">
        <f t="shared" ref="AL36:AL42" si="32">$C36</f>
        <v>401</v>
      </c>
      <c r="AM36" s="101">
        <v>1455.07</v>
      </c>
      <c r="AN36" s="99"/>
      <c r="AO36" s="100">
        <f t="shared" ref="AO36:AO42" si="33">$C36</f>
        <v>401</v>
      </c>
      <c r="AP36" s="101">
        <v>1290.08</v>
      </c>
      <c r="AQ36" s="99"/>
      <c r="AR36" s="100">
        <f t="shared" ref="AR36:AR42" si="34">$C36</f>
        <v>401</v>
      </c>
      <c r="AS36" s="101">
        <v>1365.06</v>
      </c>
      <c r="AT36" s="99"/>
      <c r="AU36" s="100">
        <f t="shared" ref="AU36:AU42" si="35">$C36</f>
        <v>401</v>
      </c>
      <c r="AV36" s="101">
        <v>0</v>
      </c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</row>
    <row r="37" spans="1:65" ht="13.5" thickBot="1" x14ac:dyDescent="0.25">
      <c r="A37" s="33"/>
      <c r="B37" s="1"/>
      <c r="C37" s="1">
        <v>402</v>
      </c>
      <c r="D37" s="123" t="s">
        <v>46</v>
      </c>
      <c r="E37" s="123"/>
      <c r="F37" s="123"/>
      <c r="G37" s="123"/>
      <c r="H37" s="123"/>
      <c r="I37" s="123"/>
      <c r="J37" s="124"/>
      <c r="K37" s="83">
        <f ca="1">Calculations!K37</f>
        <v>7579.23</v>
      </c>
      <c r="L37" s="84">
        <f ca="1">Calculations!L37</f>
        <v>9759.27</v>
      </c>
      <c r="N37" s="51">
        <f t="shared" si="24"/>
        <v>402</v>
      </c>
      <c r="O37" s="101">
        <v>90</v>
      </c>
      <c r="P37" s="99"/>
      <c r="Q37" s="100">
        <f t="shared" si="25"/>
        <v>402</v>
      </c>
      <c r="R37" s="101">
        <v>0</v>
      </c>
      <c r="S37" s="99"/>
      <c r="T37" s="100">
        <f t="shared" si="26"/>
        <v>402</v>
      </c>
      <c r="U37" s="101">
        <v>0</v>
      </c>
      <c r="V37" s="99"/>
      <c r="W37" s="100">
        <f t="shared" si="27"/>
        <v>402</v>
      </c>
      <c r="X37" s="101">
        <v>0</v>
      </c>
      <c r="Y37" s="99"/>
      <c r="Z37" s="100">
        <f t="shared" si="28"/>
        <v>402</v>
      </c>
      <c r="AA37" s="101">
        <v>0</v>
      </c>
      <c r="AB37" s="99"/>
      <c r="AC37" s="100">
        <f t="shared" si="29"/>
        <v>402</v>
      </c>
      <c r="AD37" s="101">
        <v>0</v>
      </c>
      <c r="AE37" s="99"/>
      <c r="AF37" s="100">
        <f t="shared" si="30"/>
        <v>402</v>
      </c>
      <c r="AG37" s="101">
        <v>0</v>
      </c>
      <c r="AH37" s="99"/>
      <c r="AI37" s="100">
        <f t="shared" si="31"/>
        <v>402</v>
      </c>
      <c r="AJ37" s="101">
        <v>100</v>
      </c>
      <c r="AK37" s="99"/>
      <c r="AL37" s="100">
        <f t="shared" si="32"/>
        <v>402</v>
      </c>
      <c r="AM37" s="101">
        <v>1115.04</v>
      </c>
      <c r="AN37" s="99"/>
      <c r="AO37" s="100">
        <f t="shared" si="33"/>
        <v>402</v>
      </c>
      <c r="AP37" s="101">
        <v>0</v>
      </c>
      <c r="AQ37" s="99"/>
      <c r="AR37" s="100">
        <f t="shared" si="34"/>
        <v>402</v>
      </c>
      <c r="AS37" s="101">
        <v>875</v>
      </c>
      <c r="AT37" s="99"/>
      <c r="AU37" s="100">
        <f t="shared" si="35"/>
        <v>402</v>
      </c>
      <c r="AV37" s="101">
        <v>7579.23</v>
      </c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</row>
    <row r="38" spans="1:65" ht="13.5" thickBot="1" x14ac:dyDescent="0.25">
      <c r="A38" s="33"/>
      <c r="B38" s="1"/>
      <c r="C38" s="7">
        <v>403</v>
      </c>
      <c r="D38" s="126" t="s">
        <v>16</v>
      </c>
      <c r="E38" s="126"/>
      <c r="F38" s="123"/>
      <c r="G38" s="123"/>
      <c r="H38" s="123"/>
      <c r="I38" s="123"/>
      <c r="J38" s="124"/>
      <c r="K38" s="83">
        <f ca="1">Calculations!K38</f>
        <v>0</v>
      </c>
      <c r="L38" s="84">
        <f ca="1">Calculations!L38</f>
        <v>0</v>
      </c>
      <c r="N38" s="51">
        <f t="shared" si="24"/>
        <v>403</v>
      </c>
      <c r="O38" s="101">
        <v>0</v>
      </c>
      <c r="P38" s="99"/>
      <c r="Q38" s="100">
        <f t="shared" si="25"/>
        <v>403</v>
      </c>
      <c r="R38" s="101">
        <v>0</v>
      </c>
      <c r="S38" s="99"/>
      <c r="T38" s="100">
        <f t="shared" si="26"/>
        <v>403</v>
      </c>
      <c r="U38" s="101">
        <v>0</v>
      </c>
      <c r="V38" s="99"/>
      <c r="W38" s="100">
        <f t="shared" si="27"/>
        <v>403</v>
      </c>
      <c r="X38" s="101">
        <v>0</v>
      </c>
      <c r="Y38" s="99"/>
      <c r="Z38" s="100">
        <f t="shared" si="28"/>
        <v>403</v>
      </c>
      <c r="AA38" s="101">
        <v>0</v>
      </c>
      <c r="AB38" s="99"/>
      <c r="AC38" s="100">
        <f t="shared" si="29"/>
        <v>403</v>
      </c>
      <c r="AD38" s="101">
        <v>0</v>
      </c>
      <c r="AE38" s="99"/>
      <c r="AF38" s="100">
        <f t="shared" si="30"/>
        <v>403</v>
      </c>
      <c r="AG38" s="101">
        <v>0</v>
      </c>
      <c r="AH38" s="99"/>
      <c r="AI38" s="100">
        <f t="shared" si="31"/>
        <v>403</v>
      </c>
      <c r="AJ38" s="101">
        <v>0</v>
      </c>
      <c r="AK38" s="99"/>
      <c r="AL38" s="100">
        <f t="shared" si="32"/>
        <v>403</v>
      </c>
      <c r="AM38" s="101">
        <v>0</v>
      </c>
      <c r="AN38" s="99"/>
      <c r="AO38" s="100">
        <f t="shared" si="33"/>
        <v>403</v>
      </c>
      <c r="AP38" s="101">
        <v>0</v>
      </c>
      <c r="AQ38" s="99"/>
      <c r="AR38" s="100">
        <f t="shared" si="34"/>
        <v>403</v>
      </c>
      <c r="AS38" s="101">
        <v>0</v>
      </c>
      <c r="AT38" s="99"/>
      <c r="AU38" s="100">
        <f t="shared" si="35"/>
        <v>403</v>
      </c>
      <c r="AV38" s="101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</row>
    <row r="39" spans="1:65" ht="13.5" thickBot="1" x14ac:dyDescent="0.25">
      <c r="A39" s="33"/>
      <c r="B39" s="1"/>
      <c r="C39" s="7">
        <v>404</v>
      </c>
      <c r="D39" s="126" t="s">
        <v>33</v>
      </c>
      <c r="E39" s="126"/>
      <c r="F39" s="123"/>
      <c r="G39" s="123"/>
      <c r="H39" s="123"/>
      <c r="I39" s="123"/>
      <c r="J39" s="124"/>
      <c r="K39" s="83">
        <f ca="1">Calculations!K39</f>
        <v>0</v>
      </c>
      <c r="L39" s="84">
        <f ca="1">Calculations!L39</f>
        <v>0</v>
      </c>
      <c r="N39" s="51">
        <f t="shared" si="24"/>
        <v>404</v>
      </c>
      <c r="O39" s="101">
        <v>0</v>
      </c>
      <c r="P39" s="99"/>
      <c r="Q39" s="100">
        <f t="shared" si="25"/>
        <v>404</v>
      </c>
      <c r="R39" s="101">
        <v>0</v>
      </c>
      <c r="S39" s="99"/>
      <c r="T39" s="100">
        <f t="shared" si="26"/>
        <v>404</v>
      </c>
      <c r="U39" s="101">
        <v>0</v>
      </c>
      <c r="V39" s="99"/>
      <c r="W39" s="100">
        <f t="shared" si="27"/>
        <v>404</v>
      </c>
      <c r="X39" s="101">
        <v>0</v>
      </c>
      <c r="Y39" s="99"/>
      <c r="Z39" s="100">
        <f t="shared" si="28"/>
        <v>404</v>
      </c>
      <c r="AA39" s="101">
        <v>0</v>
      </c>
      <c r="AB39" s="99"/>
      <c r="AC39" s="100">
        <f t="shared" si="29"/>
        <v>404</v>
      </c>
      <c r="AD39" s="101">
        <v>0</v>
      </c>
      <c r="AE39" s="99"/>
      <c r="AF39" s="100">
        <f t="shared" si="30"/>
        <v>404</v>
      </c>
      <c r="AG39" s="101">
        <v>0</v>
      </c>
      <c r="AH39" s="99"/>
      <c r="AI39" s="100">
        <f t="shared" si="31"/>
        <v>404</v>
      </c>
      <c r="AJ39" s="101">
        <v>0</v>
      </c>
      <c r="AK39" s="99"/>
      <c r="AL39" s="100">
        <f t="shared" si="32"/>
        <v>404</v>
      </c>
      <c r="AM39" s="101">
        <v>0</v>
      </c>
      <c r="AN39" s="99"/>
      <c r="AO39" s="100">
        <f t="shared" si="33"/>
        <v>404</v>
      </c>
      <c r="AP39" s="101">
        <v>0</v>
      </c>
      <c r="AQ39" s="99"/>
      <c r="AR39" s="100">
        <f t="shared" si="34"/>
        <v>404</v>
      </c>
      <c r="AS39" s="101">
        <v>0</v>
      </c>
      <c r="AT39" s="99"/>
      <c r="AU39" s="100">
        <f t="shared" si="35"/>
        <v>404</v>
      </c>
      <c r="AV39" s="101">
        <v>0</v>
      </c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</row>
    <row r="40" spans="1:65" ht="13.5" thickBot="1" x14ac:dyDescent="0.25">
      <c r="A40" s="33"/>
      <c r="B40" s="1"/>
      <c r="C40" s="7">
        <v>405</v>
      </c>
      <c r="D40" s="126" t="s">
        <v>34</v>
      </c>
      <c r="E40" s="126"/>
      <c r="F40" s="123"/>
      <c r="G40" s="123"/>
      <c r="H40" s="123"/>
      <c r="I40" s="123"/>
      <c r="J40" s="124"/>
      <c r="K40" s="83">
        <f ca="1">Calculations!K40</f>
        <v>0</v>
      </c>
      <c r="L40" s="84">
        <f ca="1">Calculations!L40</f>
        <v>0</v>
      </c>
      <c r="N40" s="51">
        <f t="shared" si="24"/>
        <v>405</v>
      </c>
      <c r="O40" s="101">
        <v>0</v>
      </c>
      <c r="P40" s="99"/>
      <c r="Q40" s="100">
        <f t="shared" si="25"/>
        <v>405</v>
      </c>
      <c r="R40" s="101">
        <v>0</v>
      </c>
      <c r="S40" s="99"/>
      <c r="T40" s="100">
        <f t="shared" si="26"/>
        <v>405</v>
      </c>
      <c r="U40" s="101">
        <v>0</v>
      </c>
      <c r="V40" s="99"/>
      <c r="W40" s="100">
        <f t="shared" si="27"/>
        <v>405</v>
      </c>
      <c r="X40" s="101">
        <v>0</v>
      </c>
      <c r="Y40" s="99"/>
      <c r="Z40" s="100">
        <f t="shared" si="28"/>
        <v>405</v>
      </c>
      <c r="AA40" s="101">
        <v>0</v>
      </c>
      <c r="AB40" s="99"/>
      <c r="AC40" s="100">
        <f t="shared" si="29"/>
        <v>405</v>
      </c>
      <c r="AD40" s="101">
        <v>0</v>
      </c>
      <c r="AE40" s="99"/>
      <c r="AF40" s="100">
        <f t="shared" si="30"/>
        <v>405</v>
      </c>
      <c r="AG40" s="101">
        <v>0</v>
      </c>
      <c r="AH40" s="99"/>
      <c r="AI40" s="100">
        <f t="shared" si="31"/>
        <v>405</v>
      </c>
      <c r="AJ40" s="101">
        <v>0</v>
      </c>
      <c r="AK40" s="99"/>
      <c r="AL40" s="100">
        <f t="shared" si="32"/>
        <v>405</v>
      </c>
      <c r="AM40" s="101">
        <v>0</v>
      </c>
      <c r="AN40" s="99"/>
      <c r="AO40" s="100">
        <f t="shared" si="33"/>
        <v>405</v>
      </c>
      <c r="AP40" s="101">
        <v>0</v>
      </c>
      <c r="AQ40" s="99"/>
      <c r="AR40" s="100">
        <f t="shared" si="34"/>
        <v>405</v>
      </c>
      <c r="AS40" s="101">
        <v>0</v>
      </c>
      <c r="AT40" s="99"/>
      <c r="AU40" s="100">
        <f t="shared" si="35"/>
        <v>405</v>
      </c>
      <c r="AV40" s="101">
        <v>0</v>
      </c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</row>
    <row r="41" spans="1:65" ht="13.5" thickBot="1" x14ac:dyDescent="0.25">
      <c r="A41" s="33"/>
      <c r="B41" s="1"/>
      <c r="C41" s="1">
        <v>406</v>
      </c>
      <c r="D41" s="123" t="s">
        <v>144</v>
      </c>
      <c r="E41" s="123"/>
      <c r="F41" s="123"/>
      <c r="G41" s="123"/>
      <c r="H41" s="123"/>
      <c r="I41" s="123"/>
      <c r="J41" s="124"/>
      <c r="K41" s="83">
        <f ca="1">Calculations!K41</f>
        <v>0</v>
      </c>
      <c r="L41" s="84">
        <f ca="1">Calculations!L41</f>
        <v>800.65</v>
      </c>
      <c r="N41" s="51">
        <f t="shared" si="24"/>
        <v>406</v>
      </c>
      <c r="O41" s="101">
        <v>0</v>
      </c>
      <c r="P41" s="99"/>
      <c r="Q41" s="100">
        <f t="shared" si="25"/>
        <v>406</v>
      </c>
      <c r="R41" s="101">
        <v>0</v>
      </c>
      <c r="S41" s="99"/>
      <c r="T41" s="100">
        <f t="shared" si="26"/>
        <v>406</v>
      </c>
      <c r="U41" s="101">
        <v>0</v>
      </c>
      <c r="V41" s="99"/>
      <c r="W41" s="100">
        <f t="shared" si="27"/>
        <v>406</v>
      </c>
      <c r="X41" s="101">
        <v>0</v>
      </c>
      <c r="Y41" s="99"/>
      <c r="Z41" s="100">
        <f t="shared" si="28"/>
        <v>406</v>
      </c>
      <c r="AA41" s="101">
        <v>0</v>
      </c>
      <c r="AB41" s="99"/>
      <c r="AC41" s="100">
        <f t="shared" si="29"/>
        <v>406</v>
      </c>
      <c r="AD41" s="101">
        <v>347.05</v>
      </c>
      <c r="AE41" s="99"/>
      <c r="AF41" s="100">
        <f t="shared" si="30"/>
        <v>406</v>
      </c>
      <c r="AG41" s="101">
        <v>0</v>
      </c>
      <c r="AH41" s="99"/>
      <c r="AI41" s="100">
        <f t="shared" si="31"/>
        <v>406</v>
      </c>
      <c r="AJ41" s="101">
        <v>376.68</v>
      </c>
      <c r="AK41" s="99"/>
      <c r="AL41" s="100">
        <f t="shared" si="32"/>
        <v>406</v>
      </c>
      <c r="AM41" s="101">
        <v>0</v>
      </c>
      <c r="AN41" s="99"/>
      <c r="AO41" s="100">
        <f t="shared" si="33"/>
        <v>406</v>
      </c>
      <c r="AP41" s="101">
        <v>0</v>
      </c>
      <c r="AQ41" s="99"/>
      <c r="AR41" s="100">
        <f t="shared" si="34"/>
        <v>406</v>
      </c>
      <c r="AS41" s="101">
        <v>76.92</v>
      </c>
      <c r="AT41" s="99"/>
      <c r="AU41" s="100">
        <f t="shared" si="35"/>
        <v>406</v>
      </c>
      <c r="AV41" s="101">
        <v>0</v>
      </c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</row>
    <row r="42" spans="1:65" ht="13.5" thickBot="1" x14ac:dyDescent="0.25">
      <c r="A42" s="33"/>
      <c r="B42" s="1"/>
      <c r="C42" s="1">
        <v>407</v>
      </c>
      <c r="D42" s="198" t="s">
        <v>19</v>
      </c>
      <c r="E42" s="283"/>
      <c r="F42" s="281"/>
      <c r="G42" s="281"/>
      <c r="H42" s="281"/>
      <c r="I42" s="281"/>
      <c r="J42" s="282"/>
      <c r="K42" s="83">
        <f ca="1">Calculations!K42</f>
        <v>0</v>
      </c>
      <c r="L42" s="84">
        <f ca="1">Calculations!L42</f>
        <v>348.35</v>
      </c>
      <c r="N42" s="51">
        <f t="shared" si="24"/>
        <v>407</v>
      </c>
      <c r="O42" s="101">
        <v>0</v>
      </c>
      <c r="P42" s="99"/>
      <c r="Q42" s="100">
        <f t="shared" si="25"/>
        <v>407</v>
      </c>
      <c r="R42" s="101">
        <v>0</v>
      </c>
      <c r="S42" s="99"/>
      <c r="T42" s="100">
        <f t="shared" si="26"/>
        <v>407</v>
      </c>
      <c r="U42" s="101">
        <v>0</v>
      </c>
      <c r="V42" s="99"/>
      <c r="W42" s="100">
        <f t="shared" si="27"/>
        <v>407</v>
      </c>
      <c r="X42" s="101">
        <v>0</v>
      </c>
      <c r="Y42" s="99"/>
      <c r="Z42" s="100">
        <f t="shared" si="28"/>
        <v>407</v>
      </c>
      <c r="AA42" s="101">
        <v>0</v>
      </c>
      <c r="AB42" s="99"/>
      <c r="AC42" s="100">
        <f t="shared" si="29"/>
        <v>407</v>
      </c>
      <c r="AD42" s="101">
        <v>0</v>
      </c>
      <c r="AE42" s="99"/>
      <c r="AF42" s="100">
        <f t="shared" si="30"/>
        <v>407</v>
      </c>
      <c r="AG42" s="101">
        <v>348.35</v>
      </c>
      <c r="AH42" s="99"/>
      <c r="AI42" s="100">
        <f t="shared" si="31"/>
        <v>407</v>
      </c>
      <c r="AJ42" s="101">
        <v>0</v>
      </c>
      <c r="AK42" s="99"/>
      <c r="AL42" s="100">
        <f t="shared" si="32"/>
        <v>407</v>
      </c>
      <c r="AM42" s="101">
        <v>0</v>
      </c>
      <c r="AN42" s="99"/>
      <c r="AO42" s="100">
        <f t="shared" si="33"/>
        <v>407</v>
      </c>
      <c r="AP42" s="101">
        <v>0</v>
      </c>
      <c r="AQ42" s="99"/>
      <c r="AR42" s="100">
        <f t="shared" si="34"/>
        <v>407</v>
      </c>
      <c r="AS42" s="101">
        <v>0</v>
      </c>
      <c r="AT42" s="99"/>
      <c r="AU42" s="100">
        <f t="shared" si="35"/>
        <v>407</v>
      </c>
      <c r="AV42" s="101">
        <v>0</v>
      </c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</row>
    <row r="43" spans="1:65" ht="13.5" thickBot="1" x14ac:dyDescent="0.25">
      <c r="A43" s="35"/>
      <c r="B43" s="5"/>
      <c r="C43" s="5"/>
      <c r="D43" s="5" t="s">
        <v>22</v>
      </c>
      <c r="E43" s="5"/>
      <c r="F43" s="5"/>
      <c r="G43" s="5"/>
      <c r="H43" s="5"/>
      <c r="I43" s="6"/>
      <c r="J43" s="16">
        <v>6</v>
      </c>
      <c r="K43" s="83">
        <f ca="1">Calculations!K43</f>
        <v>7579.23</v>
      </c>
      <c r="L43" s="84">
        <f ca="1">Calculations!L43</f>
        <v>23722.559999999998</v>
      </c>
      <c r="N43" s="51">
        <v>6</v>
      </c>
      <c r="O43" s="129">
        <f>SUM(O36:O42)</f>
        <v>1406</v>
      </c>
      <c r="P43" s="156"/>
      <c r="Q43" s="157">
        <v>6</v>
      </c>
      <c r="R43" s="129">
        <f>SUM(R36:R42)</f>
        <v>1148</v>
      </c>
      <c r="S43" s="156"/>
      <c r="T43" s="157">
        <v>6</v>
      </c>
      <c r="U43" s="129">
        <f>SUM(U36:U42)</f>
        <v>1092</v>
      </c>
      <c r="V43" s="156"/>
      <c r="W43" s="157">
        <v>6</v>
      </c>
      <c r="X43" s="129">
        <f>SUM(X36:X42)</f>
        <v>1218</v>
      </c>
      <c r="Y43" s="156"/>
      <c r="Z43" s="157">
        <v>6</v>
      </c>
      <c r="AA43" s="129">
        <f>SUM(AA36:AA42)</f>
        <v>1335</v>
      </c>
      <c r="AB43" s="156"/>
      <c r="AC43" s="157">
        <v>6</v>
      </c>
      <c r="AD43" s="129">
        <f>SUM(AD36:AD42)</f>
        <v>1607.05</v>
      </c>
      <c r="AE43" s="156"/>
      <c r="AF43" s="157">
        <v>6</v>
      </c>
      <c r="AG43" s="129">
        <f>SUM(AG36:AG42)</f>
        <v>348.35</v>
      </c>
      <c r="AH43" s="156"/>
      <c r="AI43" s="157">
        <v>6</v>
      </c>
      <c r="AJ43" s="129">
        <f>SUM(AJ36:AJ42)</f>
        <v>1811.76</v>
      </c>
      <c r="AK43" s="156"/>
      <c r="AL43" s="157">
        <v>6</v>
      </c>
      <c r="AM43" s="129">
        <f>SUM(AM36:AM42)</f>
        <v>2570.1099999999997</v>
      </c>
      <c r="AN43" s="156"/>
      <c r="AO43" s="157">
        <v>6</v>
      </c>
      <c r="AP43" s="129">
        <f>SUM(AP36:AP42)</f>
        <v>1290.08</v>
      </c>
      <c r="AQ43" s="156"/>
      <c r="AR43" s="157">
        <v>6</v>
      </c>
      <c r="AS43" s="129">
        <f>SUM(AS36:AS42)</f>
        <v>2316.98</v>
      </c>
      <c r="AT43" s="156"/>
      <c r="AU43" s="157">
        <v>6</v>
      </c>
      <c r="AV43" s="129">
        <f>SUM(AV36:AV42)</f>
        <v>7579.23</v>
      </c>
    </row>
    <row r="44" spans="1:65" ht="13.5" thickBot="1" x14ac:dyDescent="0.25">
      <c r="A44" s="35"/>
      <c r="B44" s="5"/>
      <c r="C44" s="5"/>
      <c r="D44" s="5" t="s">
        <v>32</v>
      </c>
      <c r="E44" s="5"/>
      <c r="F44" s="5"/>
      <c r="G44" s="5"/>
      <c r="H44" s="5"/>
      <c r="I44" s="5"/>
      <c r="J44" s="96" t="s">
        <v>31</v>
      </c>
      <c r="K44" s="83">
        <f ca="1">Calculations!K44</f>
        <v>-6453.3099999999995</v>
      </c>
      <c r="L44" s="84">
        <f ca="1">Calculations!L44</f>
        <v>1979.0800000000017</v>
      </c>
      <c r="N44" s="51">
        <v>7</v>
      </c>
      <c r="O44" s="129">
        <f>O34-O43</f>
        <v>1263.7200000000003</v>
      </c>
      <c r="P44" s="156"/>
      <c r="Q44" s="157">
        <v>7</v>
      </c>
      <c r="R44" s="129">
        <f>R34-R43</f>
        <v>-122</v>
      </c>
      <c r="S44" s="156"/>
      <c r="T44" s="157">
        <v>7</v>
      </c>
      <c r="U44" s="129">
        <f>U34-U43</f>
        <v>-137</v>
      </c>
      <c r="V44" s="156"/>
      <c r="W44" s="157">
        <v>7</v>
      </c>
      <c r="X44" s="129">
        <f>X34-X43</f>
        <v>-191</v>
      </c>
      <c r="Y44" s="156"/>
      <c r="Z44" s="157">
        <v>7</v>
      </c>
      <c r="AA44" s="129">
        <f>AA34-AA43</f>
        <v>-28</v>
      </c>
      <c r="AB44" s="156"/>
      <c r="AC44" s="157">
        <v>7</v>
      </c>
      <c r="AD44" s="129">
        <f>AD34-AD43</f>
        <v>-356.04999999999995</v>
      </c>
      <c r="AE44" s="156"/>
      <c r="AF44" s="157">
        <v>7</v>
      </c>
      <c r="AG44" s="129">
        <f>AG34-AG43</f>
        <v>33.649999999999977</v>
      </c>
      <c r="AH44" s="156"/>
      <c r="AI44" s="157">
        <v>7</v>
      </c>
      <c r="AJ44" s="129">
        <f>AJ34-AJ43</f>
        <v>-249.76</v>
      </c>
      <c r="AK44" s="156"/>
      <c r="AL44" s="157">
        <v>7</v>
      </c>
      <c r="AM44" s="129">
        <f>AM34-AM43</f>
        <v>1875.8900000000003</v>
      </c>
      <c r="AN44" s="156"/>
      <c r="AO44" s="157">
        <v>7</v>
      </c>
      <c r="AP44" s="129">
        <f>AP34-AP43</f>
        <v>4519.92</v>
      </c>
      <c r="AQ44" s="156"/>
      <c r="AR44" s="157">
        <v>7</v>
      </c>
      <c r="AS44" s="129">
        <f>AS34-AS43</f>
        <v>1823.02</v>
      </c>
      <c r="AT44" s="156"/>
      <c r="AU44" s="157">
        <v>7</v>
      </c>
      <c r="AV44" s="129">
        <f>AV34-AV43</f>
        <v>-6453.3099999999995</v>
      </c>
    </row>
    <row r="45" spans="1:65" ht="6" customHeight="1" thickBot="1" x14ac:dyDescent="0.25">
      <c r="A45" s="37"/>
      <c r="B45" s="5"/>
      <c r="C45" s="5"/>
      <c r="D45" s="5"/>
      <c r="E45" s="5"/>
      <c r="F45" s="5"/>
      <c r="G45" s="5"/>
      <c r="H45" s="5"/>
      <c r="I45" s="5"/>
      <c r="J45" s="16"/>
      <c r="K45" s="97"/>
      <c r="L45" s="85"/>
      <c r="N45" s="51"/>
      <c r="O45" s="129"/>
      <c r="P45" s="156"/>
      <c r="Q45" s="157"/>
      <c r="R45" s="129"/>
      <c r="S45" s="156"/>
      <c r="T45" s="157"/>
      <c r="U45" s="129"/>
      <c r="V45" s="156"/>
      <c r="W45" s="157"/>
      <c r="X45" s="129"/>
      <c r="Y45" s="156"/>
      <c r="Z45" s="157"/>
      <c r="AA45" s="129"/>
      <c r="AB45" s="156"/>
      <c r="AC45" s="157"/>
      <c r="AD45" s="129"/>
      <c r="AE45" s="156"/>
      <c r="AF45" s="157"/>
      <c r="AG45" s="129"/>
      <c r="AH45" s="156"/>
      <c r="AI45" s="157"/>
      <c r="AJ45" s="129"/>
      <c r="AK45" s="156"/>
      <c r="AL45" s="157"/>
      <c r="AM45" s="129"/>
      <c r="AN45" s="156"/>
      <c r="AO45" s="157"/>
      <c r="AP45" s="129"/>
      <c r="AQ45" s="156"/>
      <c r="AR45" s="157"/>
      <c r="AS45" s="129"/>
      <c r="AT45" s="156"/>
      <c r="AU45" s="157"/>
      <c r="AV45" s="129"/>
    </row>
    <row r="46" spans="1:65" ht="13.5" thickBot="1" x14ac:dyDescent="0.25">
      <c r="A46" s="92" t="s">
        <v>47</v>
      </c>
      <c r="B46" s="40"/>
      <c r="C46" s="40"/>
      <c r="D46" s="93"/>
      <c r="E46" s="93"/>
      <c r="F46" s="40"/>
      <c r="G46" s="40"/>
      <c r="H46" s="40"/>
      <c r="I46" s="94"/>
      <c r="J46" s="95" t="s">
        <v>35</v>
      </c>
      <c r="K46" s="89">
        <f ca="1">Calculations!K46</f>
        <v>4177.1000000000004</v>
      </c>
      <c r="L46" s="91">
        <f ca="1">Calculations!L46</f>
        <v>4177.1000000000013</v>
      </c>
      <c r="N46" s="52">
        <v>8</v>
      </c>
      <c r="O46" s="133">
        <f>+O5+O22+O44</f>
        <v>4937.42</v>
      </c>
      <c r="P46" s="156"/>
      <c r="Q46" s="158">
        <v>8</v>
      </c>
      <c r="R46" s="133">
        <f>+R5+R22+R44</f>
        <v>4767.8999999999996</v>
      </c>
      <c r="S46" s="156"/>
      <c r="T46" s="158">
        <v>8</v>
      </c>
      <c r="U46" s="133">
        <f>+U5+U22+U44</f>
        <v>4546.1499999999996</v>
      </c>
      <c r="V46" s="156"/>
      <c r="W46" s="158">
        <v>8</v>
      </c>
      <c r="X46" s="133">
        <f>+X5+X22+X44</f>
        <v>4130.1499999999996</v>
      </c>
      <c r="Y46" s="156"/>
      <c r="Z46" s="158">
        <v>8</v>
      </c>
      <c r="AA46" s="133">
        <f>+AA5+AA22+AA44</f>
        <v>4063.1499999999996</v>
      </c>
      <c r="AB46" s="156"/>
      <c r="AC46" s="158">
        <v>8</v>
      </c>
      <c r="AD46" s="133">
        <f>+AD5+AD22+AD44</f>
        <v>3648.0999999999995</v>
      </c>
      <c r="AE46" s="156"/>
      <c r="AF46" s="158">
        <v>8</v>
      </c>
      <c r="AG46" s="133">
        <f>+AG5+AG22+AG44</f>
        <v>3491.7499999999995</v>
      </c>
      <c r="AH46" s="156"/>
      <c r="AI46" s="158">
        <v>8</v>
      </c>
      <c r="AJ46" s="133">
        <f>+AJ5+AJ22+AJ44</f>
        <v>3142.99</v>
      </c>
      <c r="AK46" s="156"/>
      <c r="AL46" s="158">
        <v>8</v>
      </c>
      <c r="AM46" s="133">
        <f>+AM5+AM22+AM44</f>
        <v>4697.13</v>
      </c>
      <c r="AN46" s="156"/>
      <c r="AO46" s="158">
        <v>8</v>
      </c>
      <c r="AP46" s="133">
        <f>+AP5+AP22+AP44</f>
        <v>9078.0499999999993</v>
      </c>
      <c r="AQ46" s="156"/>
      <c r="AR46" s="158">
        <v>8</v>
      </c>
      <c r="AS46" s="133">
        <f>+AS5+AS22+AS44</f>
        <v>10817.57</v>
      </c>
      <c r="AT46" s="156"/>
      <c r="AU46" s="158">
        <v>8</v>
      </c>
      <c r="AV46" s="133">
        <f>+AV5+AV22+AV44</f>
        <v>4177.1000000000004</v>
      </c>
    </row>
    <row r="47" spans="1:65" ht="6" customHeight="1" thickBot="1" x14ac:dyDescent="0.25">
      <c r="A47" s="80"/>
      <c r="B47" s="1"/>
      <c r="C47" s="1"/>
      <c r="D47" s="8"/>
      <c r="E47" s="8"/>
      <c r="F47" s="1"/>
      <c r="G47" s="1"/>
      <c r="H47" s="1"/>
      <c r="I47" s="9"/>
      <c r="J47" s="18"/>
      <c r="K47" s="2"/>
      <c r="L47" s="2"/>
      <c r="O47" s="107"/>
      <c r="P47" s="99"/>
      <c r="Q47" s="108"/>
      <c r="R47" s="107"/>
      <c r="S47" s="99"/>
      <c r="T47" s="108"/>
      <c r="U47" s="107"/>
      <c r="V47" s="99"/>
      <c r="W47" s="108"/>
      <c r="X47" s="107"/>
      <c r="Y47" s="99"/>
      <c r="Z47" s="108"/>
      <c r="AA47" s="107"/>
      <c r="AB47" s="99"/>
      <c r="AC47" s="108"/>
      <c r="AD47" s="107"/>
      <c r="AE47" s="99"/>
      <c r="AF47" s="108"/>
      <c r="AG47" s="107"/>
      <c r="AH47" s="99"/>
      <c r="AI47" s="108"/>
      <c r="AJ47" s="107"/>
      <c r="AK47" s="99"/>
      <c r="AL47" s="108"/>
      <c r="AM47" s="109"/>
      <c r="AN47" s="99"/>
      <c r="AO47" s="108"/>
      <c r="AP47" s="107"/>
      <c r="AQ47" s="99"/>
      <c r="AR47" s="108"/>
      <c r="AS47" s="107"/>
      <c r="AT47" s="99"/>
      <c r="AU47" s="108"/>
      <c r="AV47" s="107"/>
    </row>
    <row r="48" spans="1:65" ht="13.5" thickBot="1" x14ac:dyDescent="0.25">
      <c r="A48" s="297" t="s">
        <v>49</v>
      </c>
      <c r="B48" s="298"/>
      <c r="C48" s="298"/>
      <c r="D48" s="299"/>
      <c r="E48" s="25"/>
      <c r="F48" s="295" t="s">
        <v>36</v>
      </c>
      <c r="G48" s="296"/>
      <c r="H48" s="25"/>
      <c r="I48" s="300"/>
      <c r="J48" s="300"/>
      <c r="K48" s="300"/>
      <c r="L48" s="301"/>
      <c r="N48" s="134" t="s">
        <v>73</v>
      </c>
      <c r="O48" s="107"/>
      <c r="P48" s="99"/>
      <c r="Q48" s="108"/>
      <c r="R48" s="107"/>
      <c r="S48" s="99"/>
      <c r="T48" s="108"/>
      <c r="U48" s="107"/>
      <c r="V48" s="99"/>
      <c r="W48" s="108"/>
      <c r="X48" s="107"/>
      <c r="Y48" s="99"/>
      <c r="Z48" s="108"/>
      <c r="AA48" s="107"/>
      <c r="AB48" s="99"/>
      <c r="AC48" s="135" t="s">
        <v>73</v>
      </c>
      <c r="AD48" s="107"/>
      <c r="AE48" s="99"/>
      <c r="AF48" s="108"/>
      <c r="AG48" s="107"/>
      <c r="AH48" s="99"/>
      <c r="AI48" s="108"/>
      <c r="AJ48" s="107"/>
      <c r="AK48" s="99"/>
      <c r="AL48" s="108"/>
      <c r="AM48" s="107"/>
      <c r="AN48" s="99"/>
      <c r="AO48" s="108"/>
      <c r="AP48" s="107"/>
      <c r="AQ48" s="99"/>
      <c r="AR48" s="108"/>
      <c r="AS48" s="107"/>
      <c r="AT48" s="99"/>
      <c r="AU48" s="135" t="s">
        <v>73</v>
      </c>
      <c r="AV48" s="107"/>
    </row>
    <row r="49" spans="1:51" ht="13.5" thickBot="1" x14ac:dyDescent="0.25">
      <c r="A49" s="128" t="s">
        <v>23</v>
      </c>
      <c r="B49" s="1"/>
      <c r="C49" s="1"/>
      <c r="D49" s="83">
        <f ca="1">Calculations!D49</f>
        <v>4177.1000000000004</v>
      </c>
      <c r="E49" s="2"/>
      <c r="F49" s="142" t="s">
        <v>24</v>
      </c>
      <c r="G49" s="143">
        <f ca="1">Calculations!G49</f>
        <v>149</v>
      </c>
      <c r="H49" s="10"/>
      <c r="I49" s="2"/>
      <c r="J49" s="138"/>
      <c r="K49" s="12"/>
      <c r="L49" s="139"/>
      <c r="N49" s="136" t="s">
        <v>23</v>
      </c>
      <c r="O49" s="101">
        <f>O46-O51-O50</f>
        <v>4937.42</v>
      </c>
      <c r="P49" s="99"/>
      <c r="Q49" s="108"/>
      <c r="R49" s="101">
        <f>R46-R51-R50</f>
        <v>4767.8999999999996</v>
      </c>
      <c r="S49" s="99"/>
      <c r="T49" s="108"/>
      <c r="U49" s="101">
        <f>U46-U51-U50</f>
        <v>4546.1499999999996</v>
      </c>
      <c r="V49" s="99"/>
      <c r="W49" s="108"/>
      <c r="X49" s="101">
        <f>X46-X51-X50</f>
        <v>4130.1499999999996</v>
      </c>
      <c r="Y49" s="99"/>
      <c r="Z49" s="108"/>
      <c r="AA49" s="101">
        <f>AA46-AA51-AA50</f>
        <v>4063.1499999999996</v>
      </c>
      <c r="AB49" s="99"/>
      <c r="AC49" s="160" t="s">
        <v>23</v>
      </c>
      <c r="AD49" s="101">
        <f>AD46-AD51-AD50</f>
        <v>3648.0999999999995</v>
      </c>
      <c r="AE49" s="99"/>
      <c r="AF49" s="108"/>
      <c r="AG49" s="101">
        <f>AG46-AG51-AG50</f>
        <v>3491.7499999999995</v>
      </c>
      <c r="AH49" s="99"/>
      <c r="AI49" s="108"/>
      <c r="AJ49" s="101">
        <f>AJ46-AJ51-AJ50</f>
        <v>3142.99</v>
      </c>
      <c r="AK49" s="99"/>
      <c r="AL49" s="108"/>
      <c r="AM49" s="101">
        <f>AM46-AM51-AM50</f>
        <v>4697.13</v>
      </c>
      <c r="AN49" s="99"/>
      <c r="AO49" s="108"/>
      <c r="AP49" s="101">
        <f>AP46-AP51-AP50</f>
        <v>9078.0499999999993</v>
      </c>
      <c r="AQ49" s="99"/>
      <c r="AR49" s="108"/>
      <c r="AS49" s="101">
        <f>AS46-AS51-AS50</f>
        <v>10817.57</v>
      </c>
      <c r="AT49" s="99"/>
      <c r="AU49" s="160" t="s">
        <v>23</v>
      </c>
      <c r="AV49" s="101">
        <f>AV46-AV51-AV50</f>
        <v>4177.1000000000004</v>
      </c>
    </row>
    <row r="50" spans="1:51" ht="13.5" thickBot="1" x14ac:dyDescent="0.25">
      <c r="A50" s="128" t="s">
        <v>25</v>
      </c>
      <c r="B50" s="1"/>
      <c r="C50" s="1"/>
      <c r="D50" s="83">
        <f ca="1">Calculations!D50</f>
        <v>0</v>
      </c>
      <c r="E50" s="2"/>
      <c r="F50" s="132"/>
      <c r="G50" s="141"/>
      <c r="H50" s="10"/>
      <c r="I50" s="2"/>
      <c r="J50" s="138"/>
      <c r="K50" s="12"/>
      <c r="L50" s="140"/>
      <c r="N50" s="136" t="s">
        <v>25</v>
      </c>
      <c r="O50" s="101">
        <v>0</v>
      </c>
      <c r="P50" s="99"/>
      <c r="Q50" s="108"/>
      <c r="R50" s="101">
        <f>O50</f>
        <v>0</v>
      </c>
      <c r="S50" s="99"/>
      <c r="T50" s="108"/>
      <c r="U50" s="101">
        <f>R50</f>
        <v>0</v>
      </c>
      <c r="V50" s="99"/>
      <c r="W50" s="108"/>
      <c r="X50" s="101">
        <f>U50</f>
        <v>0</v>
      </c>
      <c r="Y50" s="99"/>
      <c r="Z50" s="108"/>
      <c r="AA50" s="101">
        <f>X50</f>
        <v>0</v>
      </c>
      <c r="AB50" s="99"/>
      <c r="AC50" s="160" t="s">
        <v>25</v>
      </c>
      <c r="AD50" s="101">
        <f>AA50</f>
        <v>0</v>
      </c>
      <c r="AE50" s="99"/>
      <c r="AF50" s="108"/>
      <c r="AG50" s="101">
        <f>AD50</f>
        <v>0</v>
      </c>
      <c r="AH50" s="99"/>
      <c r="AI50" s="108"/>
      <c r="AJ50" s="101">
        <f>AG50</f>
        <v>0</v>
      </c>
      <c r="AK50" s="99"/>
      <c r="AL50" s="108"/>
      <c r="AM50" s="101">
        <f>AJ50</f>
        <v>0</v>
      </c>
      <c r="AN50" s="99"/>
      <c r="AO50" s="108"/>
      <c r="AP50" s="101">
        <f>AM50</f>
        <v>0</v>
      </c>
      <c r="AQ50" s="99"/>
      <c r="AR50" s="108"/>
      <c r="AS50" s="101">
        <f>AP50</f>
        <v>0</v>
      </c>
      <c r="AT50" s="99"/>
      <c r="AU50" s="160" t="s">
        <v>25</v>
      </c>
      <c r="AV50" s="101">
        <v>0</v>
      </c>
    </row>
    <row r="51" spans="1:51" ht="13.5" thickBot="1" x14ac:dyDescent="0.25">
      <c r="A51" s="127" t="s">
        <v>19</v>
      </c>
      <c r="B51" s="4"/>
      <c r="C51" s="4"/>
      <c r="D51" s="83">
        <f ca="1">Calculations!D51</f>
        <v>0</v>
      </c>
      <c r="E51" s="2"/>
      <c r="F51" s="304" t="s">
        <v>145</v>
      </c>
      <c r="G51" s="305"/>
      <c r="H51" s="10"/>
      <c r="I51" s="2"/>
      <c r="J51" s="138"/>
      <c r="K51" s="1"/>
      <c r="L51" s="36"/>
      <c r="N51" s="136" t="s">
        <v>19</v>
      </c>
      <c r="O51" s="101">
        <v>0</v>
      </c>
      <c r="P51" s="99"/>
      <c r="Q51" s="108"/>
      <c r="R51" s="101">
        <f>O51</f>
        <v>0</v>
      </c>
      <c r="S51" s="99"/>
      <c r="T51" s="108"/>
      <c r="U51" s="101">
        <f>R51</f>
        <v>0</v>
      </c>
      <c r="V51" s="99"/>
      <c r="W51" s="108"/>
      <c r="X51" s="101">
        <f>U51</f>
        <v>0</v>
      </c>
      <c r="Y51" s="99"/>
      <c r="Z51" s="108"/>
      <c r="AA51" s="101">
        <v>0</v>
      </c>
      <c r="AB51" s="99"/>
      <c r="AC51" s="160" t="s">
        <v>19</v>
      </c>
      <c r="AD51" s="101">
        <f>AA51</f>
        <v>0</v>
      </c>
      <c r="AE51" s="99"/>
      <c r="AF51" s="108"/>
      <c r="AG51" s="101">
        <f>AD51</f>
        <v>0</v>
      </c>
      <c r="AH51" s="99"/>
      <c r="AI51" s="108"/>
      <c r="AJ51" s="101">
        <f>AG51</f>
        <v>0</v>
      </c>
      <c r="AK51" s="99"/>
      <c r="AL51" s="108"/>
      <c r="AM51" s="101">
        <v>0</v>
      </c>
      <c r="AN51" s="99"/>
      <c r="AO51" s="108"/>
      <c r="AP51" s="101">
        <f>AM51</f>
        <v>0</v>
      </c>
      <c r="AQ51" s="99"/>
      <c r="AR51" s="108"/>
      <c r="AS51" s="101">
        <f>AP51</f>
        <v>0</v>
      </c>
      <c r="AT51" s="99"/>
      <c r="AU51" s="160" t="s">
        <v>19</v>
      </c>
      <c r="AV51" s="101">
        <v>0</v>
      </c>
    </row>
    <row r="52" spans="1:51" x14ac:dyDescent="0.2">
      <c r="A52" s="37" t="s">
        <v>141</v>
      </c>
      <c r="B52" s="5"/>
      <c r="C52" s="5"/>
      <c r="D52" s="83">
        <f ca="1">Calculations!D52</f>
        <v>4177.1000000000004</v>
      </c>
      <c r="E52" s="2"/>
      <c r="F52" s="1"/>
      <c r="G52" s="1"/>
      <c r="H52" s="10"/>
      <c r="I52" s="2"/>
      <c r="J52" s="138"/>
      <c r="K52" s="1"/>
      <c r="L52" s="36"/>
      <c r="N52" s="134" t="s">
        <v>74</v>
      </c>
      <c r="O52" s="107"/>
      <c r="P52" s="99"/>
      <c r="Q52" s="108"/>
      <c r="R52" s="107"/>
      <c r="S52" s="99"/>
      <c r="T52" s="108"/>
      <c r="U52" s="107"/>
      <c r="V52" s="99"/>
      <c r="W52" s="108"/>
      <c r="X52" s="107"/>
      <c r="Y52" s="99"/>
      <c r="Z52" s="108"/>
      <c r="AA52" s="107"/>
      <c r="AB52" s="99"/>
      <c r="AC52" s="135" t="s">
        <v>74</v>
      </c>
      <c r="AD52" s="107"/>
      <c r="AE52" s="99"/>
      <c r="AF52" s="108"/>
      <c r="AG52" s="107"/>
      <c r="AH52" s="99"/>
      <c r="AI52" s="108"/>
      <c r="AJ52" s="107"/>
      <c r="AK52" s="99"/>
      <c r="AL52" s="108"/>
      <c r="AM52" s="107"/>
      <c r="AN52" s="99"/>
      <c r="AO52" s="108"/>
      <c r="AP52" s="107"/>
      <c r="AQ52" s="99"/>
      <c r="AR52" s="108"/>
      <c r="AS52" s="107"/>
      <c r="AT52" s="99"/>
      <c r="AU52" s="135" t="s">
        <v>74</v>
      </c>
      <c r="AV52" s="107"/>
    </row>
    <row r="53" spans="1:51" ht="7.5" customHeight="1" thickBot="1" x14ac:dyDescent="0.25">
      <c r="A53" s="38"/>
      <c r="B53" s="1"/>
      <c r="C53" s="1"/>
      <c r="D53" s="2"/>
      <c r="E53" s="2"/>
      <c r="F53" s="10"/>
      <c r="G53" s="10"/>
      <c r="H53" s="10"/>
      <c r="I53" s="2"/>
      <c r="J53" s="19"/>
      <c r="K53" s="11"/>
      <c r="L53" s="36"/>
      <c r="O53" s="107"/>
      <c r="P53" s="99"/>
      <c r="Q53" s="108"/>
      <c r="R53" s="107"/>
      <c r="S53" s="99"/>
      <c r="T53" s="108"/>
      <c r="U53" s="107"/>
      <c r="V53" s="99"/>
      <c r="W53" s="108"/>
      <c r="X53" s="107"/>
      <c r="Y53" s="99"/>
      <c r="Z53" s="108"/>
      <c r="AA53" s="107"/>
      <c r="AB53" s="99"/>
      <c r="AC53" s="108"/>
      <c r="AD53" s="107"/>
      <c r="AE53" s="99"/>
      <c r="AF53" s="108"/>
      <c r="AG53" s="107"/>
      <c r="AH53" s="99"/>
      <c r="AI53" s="108"/>
      <c r="AJ53" s="107"/>
      <c r="AK53" s="99"/>
      <c r="AL53" s="108"/>
      <c r="AM53" s="107"/>
      <c r="AN53" s="99"/>
      <c r="AO53" s="108"/>
      <c r="AP53" s="107"/>
      <c r="AQ53" s="99"/>
      <c r="AR53" s="108"/>
      <c r="AS53" s="107"/>
      <c r="AT53" s="99"/>
      <c r="AU53" s="108"/>
      <c r="AV53" s="107"/>
    </row>
    <row r="54" spans="1:51" ht="18.75" thickBot="1" x14ac:dyDescent="0.4">
      <c r="A54" s="38"/>
      <c r="B54" s="1"/>
      <c r="C54" s="1"/>
      <c r="D54" s="78" t="str">
        <f ca="1">Calculations!D54</f>
        <v/>
      </c>
      <c r="E54" s="13"/>
      <c r="F54" s="10"/>
      <c r="G54" s="286">
        <f ca="1">Calculations!G54</f>
        <v>42745</v>
      </c>
      <c r="H54" s="287">
        <f ca="1">IF($D$3="January",P58,IF($D$3="February",S58,IF($D$3="March",V58,IF($D$3="April",Y58,IF($D$3="May",AB58,IF($D$3="June",$AD58,$AY58))))))</f>
        <v>0</v>
      </c>
      <c r="I54" s="287">
        <f ca="1">IF($D$3="January",Q58,IF($D$3="February",T58,IF($D$3="March",W58,IF($D$3="April",Z58,IF($D$3="May",AC58,IF($D$3="June",$AD58,$AY58))))))</f>
        <v>0</v>
      </c>
      <c r="J54" s="19"/>
      <c r="K54" s="302" t="str">
        <f>J64</f>
        <v>Patrick Graham</v>
      </c>
      <c r="L54" s="303"/>
      <c r="N54" s="136" t="s">
        <v>75</v>
      </c>
      <c r="O54" s="161">
        <v>131</v>
      </c>
      <c r="P54" s="99"/>
      <c r="Q54" s="108"/>
      <c r="R54" s="162">
        <v>130</v>
      </c>
      <c r="S54" s="99"/>
      <c r="T54" s="108"/>
      <c r="U54" s="162">
        <v>132</v>
      </c>
      <c r="V54" s="99"/>
      <c r="W54" s="108"/>
      <c r="X54" s="162">
        <v>140</v>
      </c>
      <c r="Y54" s="99"/>
      <c r="Z54" s="108"/>
      <c r="AA54" s="162">
        <f>X54</f>
        <v>140</v>
      </c>
      <c r="AB54" s="99"/>
      <c r="AC54" s="110" t="s">
        <v>75</v>
      </c>
      <c r="AD54" s="162">
        <v>143</v>
      </c>
      <c r="AE54" s="99"/>
      <c r="AF54" s="108"/>
      <c r="AG54" s="162">
        <f>AD54</f>
        <v>143</v>
      </c>
      <c r="AH54" s="99"/>
      <c r="AI54" s="108"/>
      <c r="AJ54" s="162">
        <v>143</v>
      </c>
      <c r="AK54" s="99"/>
      <c r="AL54" s="108"/>
      <c r="AM54" s="162">
        <v>150</v>
      </c>
      <c r="AN54" s="99"/>
      <c r="AO54" s="108"/>
      <c r="AP54" s="162">
        <v>149</v>
      </c>
      <c r="AQ54" s="99"/>
      <c r="AR54" s="108"/>
      <c r="AS54" s="162">
        <v>149</v>
      </c>
      <c r="AT54" s="99"/>
      <c r="AU54" s="160" t="s">
        <v>75</v>
      </c>
      <c r="AV54" s="162">
        <f>AS54</f>
        <v>149</v>
      </c>
    </row>
    <row r="55" spans="1:51" x14ac:dyDescent="0.2">
      <c r="A55" s="38"/>
      <c r="B55" s="1"/>
      <c r="C55" s="1"/>
      <c r="D55" s="77" t="str">
        <f>Calculations!D55</f>
        <v>.</v>
      </c>
      <c r="E55" s="2"/>
      <c r="F55" s="10"/>
      <c r="G55" s="274" t="s">
        <v>27</v>
      </c>
      <c r="H55" s="274"/>
      <c r="I55" s="274"/>
      <c r="J55" s="19"/>
      <c r="K55" s="275" t="s">
        <v>28</v>
      </c>
      <c r="L55" s="276"/>
      <c r="N55" s="136"/>
      <c r="O55" s="150"/>
      <c r="P55" s="145"/>
      <c r="Q55" s="146"/>
      <c r="R55" s="151"/>
      <c r="S55" s="145"/>
      <c r="T55" s="146"/>
      <c r="U55" s="151"/>
      <c r="V55" s="145"/>
      <c r="W55" s="146"/>
      <c r="X55" s="151"/>
      <c r="Y55" s="145"/>
      <c r="Z55" s="146"/>
      <c r="AA55" s="151"/>
      <c r="AB55" s="145"/>
      <c r="AC55" s="148"/>
      <c r="AD55" s="151"/>
      <c r="AE55" s="145"/>
      <c r="AF55" s="146"/>
      <c r="AG55" s="151"/>
      <c r="AH55" s="145"/>
      <c r="AI55" s="146"/>
      <c r="AJ55" s="151"/>
      <c r="AK55" s="145"/>
      <c r="AL55" s="146"/>
      <c r="AM55" s="151"/>
      <c r="AN55" s="145"/>
      <c r="AO55" s="146"/>
      <c r="AP55" s="151"/>
      <c r="AQ55" s="145"/>
      <c r="AR55" s="146"/>
      <c r="AS55" s="151"/>
      <c r="AT55" s="145"/>
      <c r="AU55" s="149"/>
      <c r="AV55" s="151"/>
    </row>
    <row r="56" spans="1:51" ht="14.25" customHeight="1" x14ac:dyDescent="0.2">
      <c r="A56" s="39" t="s">
        <v>139</v>
      </c>
      <c r="B56" s="1"/>
      <c r="C56" s="1"/>
      <c r="D56" s="1"/>
      <c r="E56" s="1"/>
      <c r="F56" s="1"/>
      <c r="G56" s="1"/>
      <c r="H56" s="1"/>
      <c r="I56" s="1"/>
      <c r="J56" s="15"/>
      <c r="K56" s="2"/>
      <c r="L56" s="36"/>
      <c r="N56" s="136"/>
      <c r="O56" s="144"/>
      <c r="P56" s="145"/>
      <c r="Q56" s="146"/>
      <c r="R56" s="147"/>
      <c r="S56" s="145"/>
      <c r="T56" s="146"/>
      <c r="U56" s="147"/>
      <c r="V56" s="145"/>
      <c r="W56" s="146"/>
      <c r="X56" s="147"/>
      <c r="Y56" s="145"/>
      <c r="Z56" s="146"/>
      <c r="AA56" s="147"/>
      <c r="AB56" s="145"/>
      <c r="AC56" s="149"/>
      <c r="AD56" s="147"/>
      <c r="AE56" s="145"/>
      <c r="AF56" s="146"/>
      <c r="AG56" s="147"/>
      <c r="AH56" s="145"/>
      <c r="AI56" s="146"/>
      <c r="AJ56" s="147"/>
      <c r="AK56" s="145"/>
      <c r="AL56" s="146"/>
      <c r="AM56" s="147"/>
      <c r="AN56" s="145"/>
      <c r="AO56" s="146"/>
      <c r="AP56" s="147"/>
      <c r="AQ56" s="145"/>
      <c r="AR56" s="146"/>
      <c r="AS56" s="147"/>
      <c r="AT56" s="145"/>
      <c r="AU56" s="149"/>
      <c r="AV56" s="147"/>
    </row>
    <row r="57" spans="1:51" ht="13.5" thickBot="1" x14ac:dyDescent="0.25">
      <c r="A57" s="159" t="s">
        <v>172</v>
      </c>
      <c r="B57" s="40"/>
      <c r="C57" s="40"/>
      <c r="D57" s="40"/>
      <c r="E57" s="40"/>
      <c r="F57" s="40"/>
      <c r="G57" s="40"/>
      <c r="H57" s="40"/>
      <c r="I57" s="40"/>
      <c r="J57" s="41"/>
      <c r="K57" s="279" t="s">
        <v>173</v>
      </c>
      <c r="L57" s="280"/>
      <c r="N57" s="60"/>
      <c r="O57" s="107"/>
      <c r="P57" s="99"/>
      <c r="Q57" s="108"/>
      <c r="R57" s="111"/>
      <c r="S57" s="99"/>
      <c r="T57" s="108"/>
      <c r="U57" s="111"/>
      <c r="V57" s="99"/>
      <c r="W57" s="108"/>
      <c r="X57" s="111"/>
      <c r="Y57" s="99"/>
      <c r="Z57" s="108"/>
      <c r="AA57" s="111"/>
      <c r="AB57" s="99"/>
      <c r="AC57" s="110"/>
      <c r="AD57" s="111"/>
      <c r="AE57" s="99"/>
      <c r="AF57" s="108"/>
      <c r="AG57" s="111"/>
      <c r="AH57" s="99"/>
      <c r="AI57" s="108"/>
      <c r="AJ57" s="111"/>
      <c r="AK57" s="99"/>
      <c r="AL57" s="108"/>
      <c r="AM57" s="111"/>
      <c r="AN57" s="99"/>
      <c r="AO57" s="108"/>
      <c r="AP57" s="111"/>
      <c r="AQ57" s="99"/>
      <c r="AR57" s="108"/>
      <c r="AS57" s="111"/>
      <c r="AT57" s="99"/>
      <c r="AU57" s="110"/>
      <c r="AV57" s="111"/>
    </row>
    <row r="58" spans="1:51" x14ac:dyDescent="0.2">
      <c r="N58" s="134"/>
      <c r="O58" s="107"/>
      <c r="P58" s="99"/>
      <c r="Q58" s="108"/>
      <c r="R58" s="111"/>
      <c r="S58" s="99"/>
      <c r="T58" s="108"/>
      <c r="U58" s="111"/>
      <c r="V58" s="99"/>
      <c r="W58" s="108"/>
      <c r="X58" s="111"/>
      <c r="Y58" s="99"/>
      <c r="Z58" s="108"/>
      <c r="AA58" s="111"/>
      <c r="AB58" s="99"/>
      <c r="AC58" s="135"/>
      <c r="AD58" s="111"/>
      <c r="AE58" s="99"/>
      <c r="AF58" s="108"/>
      <c r="AG58" s="111"/>
      <c r="AH58" s="99"/>
      <c r="AI58" s="108"/>
      <c r="AJ58" s="111"/>
      <c r="AK58" s="99"/>
      <c r="AL58" s="108"/>
      <c r="AM58" s="111"/>
      <c r="AN58" s="99"/>
      <c r="AO58" s="108"/>
      <c r="AP58" s="111"/>
      <c r="AQ58" s="99"/>
      <c r="AR58" s="108"/>
      <c r="AS58" s="111"/>
      <c r="AT58" s="99"/>
      <c r="AU58" s="135"/>
      <c r="AV58" s="111"/>
    </row>
    <row r="59" spans="1:51" x14ac:dyDescent="0.2">
      <c r="N59" s="60"/>
      <c r="O59" s="144"/>
      <c r="P59" s="145"/>
      <c r="Q59" s="146"/>
      <c r="R59" s="147"/>
      <c r="S59" s="145"/>
      <c r="T59" s="146"/>
      <c r="U59" s="147"/>
      <c r="V59" s="145"/>
      <c r="W59" s="146"/>
      <c r="X59" s="147"/>
      <c r="Y59" s="145"/>
      <c r="Z59" s="146"/>
      <c r="AA59" s="147"/>
      <c r="AB59" s="145"/>
      <c r="AC59" s="148"/>
      <c r="AD59" s="147"/>
      <c r="AE59" s="145"/>
      <c r="AF59" s="146"/>
      <c r="AG59" s="147"/>
      <c r="AH59" s="145"/>
      <c r="AI59" s="146"/>
      <c r="AJ59" s="147"/>
      <c r="AK59" s="145"/>
      <c r="AL59" s="146"/>
      <c r="AM59" s="147"/>
      <c r="AN59" s="145"/>
      <c r="AO59" s="146"/>
      <c r="AP59" s="147"/>
      <c r="AQ59" s="145"/>
      <c r="AR59" s="146"/>
      <c r="AS59" s="147"/>
      <c r="AT59" s="145"/>
      <c r="AU59" s="149"/>
      <c r="AV59" s="147"/>
    </row>
    <row r="60" spans="1:51" ht="15.75" x14ac:dyDescent="0.25">
      <c r="A60" s="268" t="s">
        <v>50</v>
      </c>
      <c r="B60" s="268"/>
      <c r="C60" s="268"/>
      <c r="D60" s="268"/>
      <c r="E60" s="268"/>
      <c r="F60" s="268"/>
      <c r="G60" s="268"/>
      <c r="H60" s="268"/>
      <c r="I60" s="268"/>
      <c r="J60"/>
      <c r="N60" s="60"/>
      <c r="O60" s="144"/>
      <c r="P60" s="145"/>
      <c r="Q60" s="146"/>
      <c r="R60" s="147"/>
      <c r="S60" s="145"/>
      <c r="T60" s="146"/>
      <c r="U60" s="147"/>
      <c r="V60" s="145"/>
      <c r="W60" s="146"/>
      <c r="X60" s="147"/>
      <c r="Y60" s="145"/>
      <c r="Z60" s="146"/>
      <c r="AA60" s="147"/>
      <c r="AB60" s="145"/>
      <c r="AC60" s="148"/>
      <c r="AD60" s="147"/>
      <c r="AE60" s="145"/>
      <c r="AF60" s="146"/>
      <c r="AG60" s="147"/>
      <c r="AH60" s="145"/>
      <c r="AI60" s="146"/>
      <c r="AJ60" s="147"/>
      <c r="AK60" s="145"/>
      <c r="AL60" s="146"/>
      <c r="AM60" s="147"/>
      <c r="AN60" s="145"/>
      <c r="AO60" s="146"/>
      <c r="AP60" s="147"/>
      <c r="AQ60" s="145"/>
      <c r="AR60" s="146"/>
      <c r="AS60" s="147"/>
      <c r="AT60" s="145"/>
      <c r="AU60" s="149"/>
      <c r="AV60" s="147"/>
    </row>
    <row r="61" spans="1:51" ht="13.5" thickBot="1" x14ac:dyDescent="0.25">
      <c r="A61" s="99"/>
      <c r="B61" s="99"/>
      <c r="C61" s="99"/>
      <c r="D61" s="99"/>
      <c r="E61" s="99"/>
      <c r="F61" s="99"/>
      <c r="G61" s="99"/>
      <c r="H61" s="99"/>
      <c r="I61" s="112" t="s">
        <v>51</v>
      </c>
      <c r="J61" s="113" t="s">
        <v>89</v>
      </c>
      <c r="K61" s="99"/>
      <c r="L61" s="99" t="s">
        <v>89</v>
      </c>
      <c r="N61" s="98"/>
      <c r="O61" s="144"/>
      <c r="P61" s="145"/>
      <c r="Q61" s="146"/>
      <c r="R61" s="147"/>
      <c r="S61" s="145"/>
      <c r="T61" s="146"/>
      <c r="U61" s="147"/>
      <c r="V61" s="145"/>
      <c r="W61" s="146"/>
      <c r="X61" s="147"/>
      <c r="Y61" s="145"/>
      <c r="Z61" s="146"/>
      <c r="AA61" s="147"/>
      <c r="AB61" s="145"/>
      <c r="AC61" s="148"/>
      <c r="AD61" s="147"/>
      <c r="AE61" s="145"/>
      <c r="AF61" s="146"/>
      <c r="AG61" s="147"/>
      <c r="AH61" s="145"/>
      <c r="AI61" s="146"/>
      <c r="AJ61" s="147"/>
      <c r="AK61" s="145"/>
      <c r="AL61" s="146"/>
      <c r="AM61" s="147"/>
      <c r="AN61" s="145"/>
      <c r="AO61" s="146"/>
      <c r="AP61" s="147"/>
      <c r="AQ61" s="145"/>
      <c r="AR61" s="146"/>
      <c r="AS61" s="147"/>
      <c r="AT61" s="145"/>
      <c r="AU61" s="149"/>
      <c r="AV61" s="147"/>
    </row>
    <row r="62" spans="1:51" ht="13.5" thickBot="1" x14ac:dyDescent="0.25">
      <c r="A62" s="114" t="s">
        <v>42</v>
      </c>
      <c r="B62" s="99"/>
      <c r="C62" s="63">
        <v>170</v>
      </c>
      <c r="D62" s="99"/>
      <c r="E62" s="99"/>
      <c r="F62" s="99"/>
      <c r="G62" s="112"/>
      <c r="H62" s="115"/>
      <c r="I62" s="112" t="s">
        <v>52</v>
      </c>
      <c r="J62" s="64">
        <v>2016</v>
      </c>
      <c r="K62" s="112"/>
      <c r="L62" s="116"/>
      <c r="M62" s="44"/>
      <c r="O62" s="107"/>
      <c r="P62" s="99"/>
      <c r="Q62" s="108"/>
      <c r="R62" s="107"/>
      <c r="S62" s="99"/>
      <c r="T62" s="108"/>
      <c r="U62" s="107"/>
      <c r="V62" s="99"/>
      <c r="W62" s="108"/>
      <c r="X62" s="107"/>
      <c r="Y62" s="99"/>
      <c r="Z62" s="108"/>
      <c r="AA62" s="107"/>
      <c r="AB62" s="99"/>
      <c r="AC62" s="108"/>
      <c r="AD62" s="107"/>
      <c r="AE62" s="99"/>
      <c r="AF62" s="108"/>
      <c r="AG62" s="107"/>
      <c r="AH62" s="99"/>
      <c r="AI62" s="108"/>
      <c r="AJ62" s="107"/>
      <c r="AK62" s="99"/>
      <c r="AL62" s="108"/>
      <c r="AM62" s="107"/>
      <c r="AN62" s="99"/>
      <c r="AO62" s="108"/>
      <c r="AP62" s="107"/>
      <c r="AQ62" s="99"/>
      <c r="AR62" s="108"/>
      <c r="AS62" s="107"/>
      <c r="AT62" s="99"/>
      <c r="AU62" s="108"/>
      <c r="AV62" s="107"/>
    </row>
    <row r="63" spans="1:51" ht="13.5" thickBot="1" x14ac:dyDescent="0.25">
      <c r="A63" s="99" t="s">
        <v>53</v>
      </c>
      <c r="B63" s="99"/>
      <c r="C63" s="64">
        <v>33</v>
      </c>
      <c r="D63" s="99"/>
      <c r="E63" s="112"/>
      <c r="F63" s="112"/>
      <c r="G63" s="112"/>
      <c r="H63" s="99"/>
      <c r="I63" s="45" t="s">
        <v>77</v>
      </c>
      <c r="J63" s="117">
        <v>3042.2</v>
      </c>
      <c r="K63" s="99"/>
      <c r="L63" s="99"/>
      <c r="N63" s="134" t="s">
        <v>27</v>
      </c>
      <c r="O63" s="107"/>
      <c r="P63" s="99"/>
      <c r="Q63" s="108"/>
      <c r="R63" s="107"/>
      <c r="S63" s="99"/>
      <c r="T63" s="108"/>
      <c r="U63" s="107"/>
      <c r="V63" s="99"/>
      <c r="W63" s="108"/>
      <c r="X63" s="107"/>
      <c r="Y63" s="99"/>
      <c r="Z63" s="108"/>
      <c r="AA63" s="107"/>
      <c r="AB63" s="99"/>
      <c r="AC63" s="135" t="s">
        <v>27</v>
      </c>
      <c r="AD63" s="107"/>
      <c r="AE63" s="99"/>
      <c r="AF63" s="108"/>
      <c r="AG63" s="107"/>
      <c r="AH63" s="99"/>
      <c r="AI63" s="108"/>
      <c r="AJ63" s="107"/>
      <c r="AK63" s="99"/>
      <c r="AL63" s="108"/>
      <c r="AM63" s="107"/>
      <c r="AN63" s="99"/>
      <c r="AO63" s="108"/>
      <c r="AP63" s="107"/>
      <c r="AQ63" s="99"/>
      <c r="AR63" s="108"/>
      <c r="AS63" s="107"/>
      <c r="AT63" s="99"/>
      <c r="AU63" s="135" t="s">
        <v>27</v>
      </c>
      <c r="AV63" s="107"/>
    </row>
    <row r="64" spans="1:51" ht="13.5" thickBot="1" x14ac:dyDescent="0.25">
      <c r="A64" s="99" t="s">
        <v>41</v>
      </c>
      <c r="B64" s="99"/>
      <c r="C64" s="64">
        <v>9</v>
      </c>
      <c r="D64" s="99"/>
      <c r="E64" s="112"/>
      <c r="F64" s="99"/>
      <c r="G64" s="99"/>
      <c r="H64" s="99"/>
      <c r="I64" s="112" t="s">
        <v>78</v>
      </c>
      <c r="J64" s="118" t="s">
        <v>174</v>
      </c>
      <c r="K64" s="99"/>
      <c r="L64" s="99"/>
      <c r="N64" s="61"/>
      <c r="O64" s="163">
        <f>DATE($J62,2,10)</f>
        <v>42410</v>
      </c>
      <c r="P64" s="99"/>
      <c r="Q64" s="108"/>
      <c r="R64" s="163">
        <f>DATE($J62,3,10)</f>
        <v>42439</v>
      </c>
      <c r="S64" s="99"/>
      <c r="T64" s="108"/>
      <c r="U64" s="163">
        <f>DATE($J62,4,10)</f>
        <v>42470</v>
      </c>
      <c r="V64" s="99"/>
      <c r="W64" s="108"/>
      <c r="X64" s="163">
        <f>DATE($J62,5,10)</f>
        <v>42500</v>
      </c>
      <c r="Y64" s="99"/>
      <c r="Z64" s="108"/>
      <c r="AA64" s="163">
        <f>DATE($J62,6,10)</f>
        <v>42531</v>
      </c>
      <c r="AB64" s="99"/>
      <c r="AC64" s="108"/>
      <c r="AD64" s="163">
        <f>DATE($J62,7,10)</f>
        <v>42561</v>
      </c>
      <c r="AE64" s="99"/>
      <c r="AF64" s="108"/>
      <c r="AG64" s="163">
        <f>DATE($J62,8,10)</f>
        <v>42592</v>
      </c>
      <c r="AH64" s="99"/>
      <c r="AI64" s="108"/>
      <c r="AJ64" s="163">
        <f>DATE($J62,9,10)</f>
        <v>42623</v>
      </c>
      <c r="AK64" s="99"/>
      <c r="AL64" s="108"/>
      <c r="AM64" s="163">
        <f>DATE($J62,10,10)</f>
        <v>42653</v>
      </c>
      <c r="AN64" s="99"/>
      <c r="AO64" s="108"/>
      <c r="AP64" s="163">
        <f>DATE($J62,11,10)</f>
        <v>42684</v>
      </c>
      <c r="AQ64" s="99"/>
      <c r="AR64" s="108"/>
      <c r="AS64" s="163">
        <f>DATE($J62,12,10)</f>
        <v>42714</v>
      </c>
      <c r="AT64" s="99"/>
      <c r="AU64" s="108"/>
      <c r="AV64" s="163">
        <f>DATE($J62+1,1,10)</f>
        <v>42745</v>
      </c>
      <c r="AY64" s="62"/>
    </row>
    <row r="65" spans="1:48" x14ac:dyDescent="0.2">
      <c r="A65" s="99"/>
      <c r="B65" s="119"/>
      <c r="C65" s="99"/>
      <c r="D65" s="99"/>
      <c r="E65" s="99"/>
      <c r="F65" s="99"/>
      <c r="G65" s="99"/>
      <c r="H65" s="99"/>
      <c r="I65" s="99"/>
      <c r="J65" s="99"/>
      <c r="K65" s="99"/>
      <c r="L65" s="99"/>
      <c r="O65" s="107" t="s">
        <v>92</v>
      </c>
      <c r="P65" s="99"/>
      <c r="Q65" s="108"/>
      <c r="R65" s="107" t="s">
        <v>92</v>
      </c>
      <c r="S65" s="99"/>
      <c r="T65" s="108"/>
      <c r="U65" s="107" t="s">
        <v>92</v>
      </c>
      <c r="V65" s="99"/>
      <c r="W65" s="108"/>
      <c r="X65" s="107" t="s">
        <v>92</v>
      </c>
      <c r="Y65" s="99"/>
      <c r="Z65" s="108"/>
      <c r="AA65" s="107" t="s">
        <v>92</v>
      </c>
      <c r="AB65" s="99"/>
      <c r="AC65" s="108"/>
      <c r="AD65" s="107" t="s">
        <v>92</v>
      </c>
      <c r="AE65" s="99"/>
      <c r="AF65" s="108"/>
      <c r="AG65" s="107" t="s">
        <v>92</v>
      </c>
      <c r="AH65" s="99"/>
      <c r="AI65" s="108"/>
      <c r="AJ65" s="107" t="s">
        <v>92</v>
      </c>
      <c r="AK65" s="99"/>
      <c r="AL65" s="108"/>
      <c r="AM65" s="107" t="s">
        <v>92</v>
      </c>
      <c r="AN65" s="99"/>
      <c r="AO65" s="108"/>
      <c r="AP65" s="107" t="s">
        <v>92</v>
      </c>
      <c r="AQ65" s="99"/>
      <c r="AR65" s="108"/>
      <c r="AS65" s="107" t="s">
        <v>92</v>
      </c>
      <c r="AT65" s="99"/>
      <c r="AU65" s="108"/>
      <c r="AV65" s="107" t="s">
        <v>92</v>
      </c>
    </row>
    <row r="66" spans="1:48" x14ac:dyDescent="0.2">
      <c r="B66" s="46"/>
      <c r="J66"/>
      <c r="O66" s="107"/>
      <c r="P66" s="99"/>
      <c r="Q66" s="108"/>
      <c r="R66" s="107"/>
      <c r="S66" s="99"/>
      <c r="T66" s="108"/>
      <c r="U66" s="107"/>
      <c r="V66" s="99"/>
      <c r="W66" s="108"/>
      <c r="X66" s="107"/>
      <c r="Y66" s="99"/>
      <c r="Z66" s="108"/>
      <c r="AA66" s="107"/>
      <c r="AB66" s="99"/>
      <c r="AC66" s="108"/>
      <c r="AD66" s="107"/>
      <c r="AE66" s="99"/>
      <c r="AF66" s="108"/>
      <c r="AG66" s="107"/>
      <c r="AH66" s="99"/>
      <c r="AI66" s="108"/>
      <c r="AJ66" s="107"/>
      <c r="AK66" s="99"/>
      <c r="AL66" s="108"/>
      <c r="AM66" s="107"/>
      <c r="AN66" s="99"/>
      <c r="AO66" s="108"/>
      <c r="AP66" s="107"/>
      <c r="AQ66" s="99"/>
      <c r="AR66" s="108"/>
      <c r="AS66" s="107"/>
      <c r="AT66" s="99"/>
      <c r="AU66" s="108"/>
      <c r="AV66" s="107"/>
    </row>
    <row r="67" spans="1:48" x14ac:dyDescent="0.2">
      <c r="A67" t="s">
        <v>54</v>
      </c>
      <c r="B67" s="46"/>
      <c r="J67"/>
      <c r="O67" s="107"/>
      <c r="P67" s="99"/>
      <c r="Q67" s="108"/>
      <c r="R67" s="107"/>
      <c r="S67" s="99"/>
      <c r="T67" s="108"/>
      <c r="U67" s="107"/>
      <c r="V67" s="99"/>
      <c r="W67" s="108"/>
      <c r="X67" s="107"/>
      <c r="Y67" s="99"/>
      <c r="Z67" s="108"/>
      <c r="AA67" s="107"/>
      <c r="AB67" s="99"/>
      <c r="AC67" s="108"/>
      <c r="AD67" s="107"/>
      <c r="AE67" s="99"/>
      <c r="AF67" s="108"/>
      <c r="AG67" s="107"/>
      <c r="AH67" s="99"/>
      <c r="AI67" s="108"/>
      <c r="AJ67" s="107"/>
      <c r="AK67" s="99"/>
      <c r="AL67" s="108"/>
      <c r="AM67" s="107"/>
      <c r="AN67" s="99"/>
      <c r="AO67" s="108"/>
      <c r="AP67" s="107"/>
      <c r="AQ67" s="99"/>
      <c r="AR67" s="108"/>
      <c r="AS67" s="107"/>
      <c r="AT67" s="99"/>
      <c r="AU67" s="108"/>
      <c r="AV67" s="107"/>
    </row>
    <row r="68" spans="1:48" x14ac:dyDescent="0.2">
      <c r="A68" t="s">
        <v>55</v>
      </c>
      <c r="B68" s="46"/>
      <c r="J68"/>
      <c r="O68" s="107"/>
      <c r="P68" s="99"/>
      <c r="Q68" s="108"/>
      <c r="R68" s="107"/>
      <c r="S68" s="99"/>
      <c r="T68" s="108"/>
      <c r="U68" s="107"/>
      <c r="V68" s="99"/>
      <c r="W68" s="108"/>
      <c r="X68" s="107"/>
      <c r="Y68" s="99"/>
      <c r="Z68" s="108"/>
      <c r="AA68" s="107"/>
      <c r="AB68" s="99"/>
      <c r="AC68" s="108"/>
      <c r="AD68" s="107"/>
      <c r="AE68" s="99"/>
      <c r="AF68" s="108"/>
      <c r="AG68" s="107"/>
      <c r="AH68" s="99"/>
      <c r="AI68" s="108"/>
      <c r="AJ68" s="107"/>
      <c r="AK68" s="99"/>
      <c r="AL68" s="108"/>
      <c r="AM68" s="107"/>
      <c r="AN68" s="99"/>
      <c r="AO68" s="108"/>
      <c r="AP68" s="107"/>
      <c r="AQ68" s="99"/>
      <c r="AR68" s="108"/>
      <c r="AS68" s="107"/>
      <c r="AT68" s="99"/>
      <c r="AU68" s="108"/>
      <c r="AV68" s="107"/>
    </row>
    <row r="69" spans="1:48" x14ac:dyDescent="0.2">
      <c r="B69" s="46"/>
      <c r="J69"/>
    </row>
    <row r="70" spans="1:48" x14ac:dyDescent="0.2">
      <c r="A70" s="269" t="s">
        <v>135</v>
      </c>
      <c r="B70" s="269"/>
      <c r="C70" s="269"/>
      <c r="D70" s="269"/>
      <c r="E70" s="269"/>
      <c r="F70" s="269"/>
      <c r="G70" s="269"/>
      <c r="H70" s="269"/>
      <c r="I70" s="269"/>
      <c r="J70" s="269"/>
      <c r="K70" s="269"/>
    </row>
    <row r="71" spans="1:48" x14ac:dyDescent="0.2">
      <c r="A71" s="47"/>
      <c r="B71" s="48" t="s">
        <v>125</v>
      </c>
      <c r="D71" s="47"/>
      <c r="E71" s="47"/>
      <c r="F71" s="47"/>
      <c r="G71" s="47"/>
      <c r="H71" s="47"/>
      <c r="I71" s="47"/>
      <c r="J71" s="47"/>
      <c r="K71" s="47"/>
    </row>
    <row r="72" spans="1:48" x14ac:dyDescent="0.2">
      <c r="A72" s="47"/>
      <c r="B72" s="47" t="s">
        <v>94</v>
      </c>
      <c r="C72" s="48"/>
      <c r="D72" s="47"/>
      <c r="E72" s="47"/>
      <c r="F72" s="47"/>
      <c r="G72" s="47"/>
      <c r="H72" s="47"/>
      <c r="I72" s="47"/>
      <c r="J72" s="47"/>
      <c r="K72" s="47"/>
    </row>
    <row r="73" spans="1:48" x14ac:dyDescent="0.2">
      <c r="A73" s="47"/>
      <c r="B73" s="47"/>
      <c r="C73" s="48"/>
      <c r="D73" s="47"/>
      <c r="E73" s="47"/>
      <c r="F73" s="47"/>
      <c r="G73" s="47"/>
      <c r="H73" s="47"/>
      <c r="I73" s="47"/>
      <c r="J73" s="47"/>
      <c r="K73" s="47"/>
    </row>
    <row r="74" spans="1:48" x14ac:dyDescent="0.2">
      <c r="A74" s="47" t="s">
        <v>56</v>
      </c>
      <c r="B74" s="270" t="s">
        <v>57</v>
      </c>
      <c r="C74" s="271"/>
      <c r="D74" s="271"/>
      <c r="E74" s="271"/>
      <c r="F74" s="271"/>
      <c r="G74" s="271"/>
      <c r="H74" s="271"/>
      <c r="I74" s="271"/>
      <c r="J74" s="271"/>
      <c r="K74" s="271"/>
      <c r="L74" s="271"/>
    </row>
    <row r="75" spans="1:48" x14ac:dyDescent="0.2">
      <c r="A75" s="47"/>
      <c r="B75" s="48"/>
      <c r="C75" s="47"/>
      <c r="D75" s="47"/>
      <c r="E75" s="47"/>
      <c r="F75" s="47"/>
      <c r="G75" s="47"/>
      <c r="H75" s="47"/>
      <c r="I75" s="47"/>
      <c r="J75" s="47"/>
      <c r="K75" s="47"/>
      <c r="L75" s="47"/>
    </row>
    <row r="76" spans="1:48" x14ac:dyDescent="0.2">
      <c r="A76" s="47"/>
      <c r="B76" s="48" t="s">
        <v>58</v>
      </c>
      <c r="C76" s="48" t="s">
        <v>99</v>
      </c>
      <c r="D76" s="47"/>
      <c r="E76" s="47"/>
      <c r="F76" s="47"/>
      <c r="G76" s="47"/>
      <c r="H76" s="47"/>
      <c r="I76" s="47"/>
      <c r="J76" s="47"/>
      <c r="K76" s="47"/>
    </row>
    <row r="77" spans="1:48" x14ac:dyDescent="0.2">
      <c r="A77" s="47"/>
      <c r="B77" s="47"/>
      <c r="C77" s="48" t="s">
        <v>126</v>
      </c>
      <c r="D77" s="47"/>
      <c r="E77" s="47"/>
      <c r="F77" s="47"/>
      <c r="G77" s="47"/>
      <c r="H77" s="47"/>
      <c r="I77" s="47"/>
      <c r="J77" s="47"/>
      <c r="K77" s="47"/>
    </row>
    <row r="78" spans="1:48" x14ac:dyDescent="0.2">
      <c r="A78" s="47"/>
      <c r="B78" s="47"/>
      <c r="C78" s="48" t="s">
        <v>127</v>
      </c>
      <c r="D78" s="47"/>
      <c r="E78" s="47"/>
      <c r="F78" s="47"/>
      <c r="G78" s="47"/>
      <c r="H78" s="47"/>
      <c r="I78" s="47"/>
      <c r="J78" s="47"/>
      <c r="K78" s="47"/>
    </row>
    <row r="79" spans="1:48" x14ac:dyDescent="0.2">
      <c r="A79" s="47"/>
      <c r="B79" s="47"/>
      <c r="C79" s="48" t="s">
        <v>100</v>
      </c>
      <c r="D79" s="47"/>
      <c r="E79" s="47"/>
      <c r="F79" s="47"/>
      <c r="G79" s="47"/>
      <c r="H79" s="47"/>
      <c r="I79" s="47"/>
      <c r="J79" s="47"/>
      <c r="K79" s="47"/>
    </row>
    <row r="80" spans="1:48" x14ac:dyDescent="0.2">
      <c r="A80" s="47"/>
      <c r="B80" s="47"/>
      <c r="C80" s="48" t="s">
        <v>79</v>
      </c>
      <c r="D80" s="47"/>
      <c r="E80" s="47"/>
      <c r="F80" s="47"/>
      <c r="G80" s="47"/>
      <c r="H80" s="47"/>
      <c r="I80" s="47"/>
      <c r="J80" s="47"/>
      <c r="K80" s="47"/>
    </row>
    <row r="81" spans="1:12" x14ac:dyDescent="0.2">
      <c r="A81" s="47"/>
      <c r="B81" s="47"/>
      <c r="C81" s="48"/>
      <c r="D81" s="47"/>
      <c r="E81" s="47"/>
      <c r="F81" s="47"/>
      <c r="G81" s="47"/>
      <c r="H81" s="47"/>
      <c r="I81" s="47"/>
      <c r="J81" s="47"/>
      <c r="K81" s="47"/>
    </row>
    <row r="82" spans="1:12" x14ac:dyDescent="0.2">
      <c r="A82" s="47" t="s">
        <v>60</v>
      </c>
      <c r="B82" s="272" t="s">
        <v>146</v>
      </c>
      <c r="C82" s="273"/>
      <c r="D82" s="273"/>
      <c r="E82" s="273"/>
      <c r="F82" s="273"/>
      <c r="G82" s="273"/>
      <c r="H82" s="273"/>
      <c r="I82" s="273"/>
      <c r="J82" s="273"/>
      <c r="K82" s="273"/>
      <c r="L82" s="273"/>
    </row>
    <row r="83" spans="1:12" x14ac:dyDescent="0.2">
      <c r="J83"/>
    </row>
    <row r="84" spans="1:12" x14ac:dyDescent="0.2">
      <c r="A84" s="48"/>
      <c r="B84" s="48" t="s">
        <v>58</v>
      </c>
      <c r="C84" s="48" t="s">
        <v>93</v>
      </c>
      <c r="D84" s="48"/>
      <c r="E84" s="48"/>
      <c r="F84" s="48"/>
      <c r="G84" s="48"/>
      <c r="H84" s="48"/>
      <c r="I84" s="48"/>
      <c r="J84" s="48"/>
      <c r="K84" s="48"/>
      <c r="L84" s="48"/>
    </row>
    <row r="85" spans="1:12" x14ac:dyDescent="0.2">
      <c r="A85" s="48"/>
      <c r="B85" s="48"/>
      <c r="C85" s="153" t="s">
        <v>149</v>
      </c>
      <c r="D85" s="48"/>
      <c r="E85" s="48"/>
      <c r="F85" s="48"/>
      <c r="G85" s="48"/>
      <c r="H85" s="48"/>
      <c r="I85" s="48"/>
      <c r="J85" s="48"/>
      <c r="K85" s="48"/>
      <c r="L85" s="48"/>
    </row>
    <row r="86" spans="1:12" x14ac:dyDescent="0.2">
      <c r="A86" s="4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</row>
    <row r="87" spans="1:12" x14ac:dyDescent="0.2">
      <c r="A87" s="48"/>
      <c r="B87" s="48" t="s">
        <v>59</v>
      </c>
      <c r="C87" s="48" t="s">
        <v>102</v>
      </c>
      <c r="D87" s="48"/>
      <c r="E87" s="48"/>
      <c r="F87" s="48"/>
      <c r="G87" s="48"/>
      <c r="H87" s="48"/>
      <c r="I87" s="48"/>
      <c r="J87" s="48"/>
      <c r="K87" s="48"/>
      <c r="L87" s="48"/>
    </row>
    <row r="88" spans="1:12" x14ac:dyDescent="0.2">
      <c r="A88" s="48"/>
      <c r="B88" s="48"/>
      <c r="C88" s="48" t="s">
        <v>103</v>
      </c>
      <c r="D88" s="48"/>
      <c r="E88" s="48"/>
      <c r="F88" s="48"/>
      <c r="G88" s="48"/>
      <c r="H88" s="48"/>
      <c r="I88" s="48"/>
      <c r="J88" s="48"/>
      <c r="K88" s="48"/>
      <c r="L88" s="48"/>
    </row>
    <row r="89" spans="1:12" x14ac:dyDescent="0.2">
      <c r="A89" s="4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</row>
    <row r="90" spans="1:12" x14ac:dyDescent="0.2">
      <c r="A90" s="47">
        <v>4</v>
      </c>
      <c r="B90" s="48" t="s">
        <v>95</v>
      </c>
      <c r="C90" s="48"/>
      <c r="D90" s="48"/>
      <c r="E90" s="48"/>
      <c r="F90" s="48"/>
      <c r="G90" s="48"/>
      <c r="H90" s="48"/>
      <c r="I90" s="48"/>
      <c r="J90" s="48"/>
      <c r="K90" s="48"/>
      <c r="L90" s="48"/>
    </row>
    <row r="91" spans="1:12" x14ac:dyDescent="0.2">
      <c r="A91" s="4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</row>
    <row r="92" spans="1:12" x14ac:dyDescent="0.2">
      <c r="A92" s="48">
        <v>5</v>
      </c>
      <c r="B92" s="71" t="s">
        <v>128</v>
      </c>
      <c r="C92" s="71"/>
      <c r="D92" s="71"/>
      <c r="E92" s="71"/>
      <c r="F92" s="71"/>
      <c r="G92" s="71"/>
      <c r="H92" s="71"/>
      <c r="I92" s="71"/>
      <c r="J92" s="71"/>
      <c r="K92" s="71"/>
      <c r="L92" s="48"/>
    </row>
    <row r="93" spans="1:12" x14ac:dyDescent="0.2">
      <c r="A93" s="4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</row>
    <row r="94" spans="1:12" x14ac:dyDescent="0.2">
      <c r="A94" s="48"/>
      <c r="B94" s="48" t="s">
        <v>58</v>
      </c>
      <c r="C94" s="48" t="s">
        <v>104</v>
      </c>
      <c r="D94" s="48"/>
      <c r="E94" s="48"/>
      <c r="F94" s="48"/>
      <c r="G94" s="48"/>
      <c r="H94" s="48"/>
      <c r="I94" s="48"/>
      <c r="J94" s="48"/>
      <c r="K94" s="48"/>
      <c r="L94" s="48"/>
    </row>
    <row r="95" spans="1:12" x14ac:dyDescent="0.2">
      <c r="A95" s="48"/>
      <c r="B95" s="48"/>
      <c r="C95" s="48" t="s">
        <v>137</v>
      </c>
      <c r="D95" s="48"/>
      <c r="E95" s="48"/>
      <c r="F95" s="48"/>
      <c r="G95" s="48"/>
      <c r="H95" s="48"/>
      <c r="I95" s="48"/>
      <c r="J95" s="48"/>
      <c r="K95" s="48"/>
      <c r="L95" s="48"/>
    </row>
    <row r="96" spans="1:12" x14ac:dyDescent="0.2">
      <c r="A96" s="48"/>
      <c r="B96" s="48"/>
      <c r="C96" s="48" t="s">
        <v>136</v>
      </c>
      <c r="D96" s="48"/>
      <c r="E96" s="48"/>
      <c r="F96" s="48"/>
      <c r="G96" s="48"/>
      <c r="H96" s="48"/>
      <c r="I96" s="48"/>
      <c r="J96" s="48"/>
      <c r="K96" s="48"/>
      <c r="L96" s="48"/>
    </row>
    <row r="97" spans="1:15" x14ac:dyDescent="0.2">
      <c r="A97" s="48"/>
      <c r="B97" s="48"/>
      <c r="C97" s="48" t="s">
        <v>129</v>
      </c>
      <c r="D97" s="48"/>
      <c r="E97" s="48"/>
      <c r="F97" s="48"/>
      <c r="G97" s="48"/>
      <c r="H97" s="48"/>
      <c r="I97" s="48"/>
      <c r="J97" s="48"/>
      <c r="K97" s="48"/>
      <c r="L97" s="48"/>
    </row>
    <row r="98" spans="1:15" x14ac:dyDescent="0.2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</row>
    <row r="99" spans="1:15" x14ac:dyDescent="0.2">
      <c r="A99" s="48"/>
      <c r="B99" s="48" t="s">
        <v>59</v>
      </c>
      <c r="C99" s="48" t="s">
        <v>105</v>
      </c>
      <c r="D99" s="48"/>
      <c r="E99" s="48"/>
      <c r="F99" s="48"/>
      <c r="G99" s="48"/>
      <c r="H99" s="48"/>
      <c r="I99" s="48"/>
      <c r="J99" s="48"/>
      <c r="K99" s="48"/>
      <c r="L99" s="48"/>
    </row>
    <row r="100" spans="1:15" x14ac:dyDescent="0.2">
      <c r="A100" s="48"/>
      <c r="B100" s="48"/>
      <c r="C100" s="48" t="s">
        <v>106</v>
      </c>
      <c r="D100" s="48"/>
      <c r="E100" s="48"/>
      <c r="F100" s="48"/>
      <c r="G100" s="48"/>
      <c r="H100" s="48"/>
      <c r="I100" s="48"/>
      <c r="J100" s="48"/>
      <c r="K100" s="48"/>
      <c r="L100" s="48"/>
    </row>
    <row r="101" spans="1:15" x14ac:dyDescent="0.2">
      <c r="A101" s="48"/>
      <c r="B101" s="48"/>
      <c r="C101" s="48" t="s">
        <v>107</v>
      </c>
      <c r="D101" s="48"/>
      <c r="E101" s="48"/>
      <c r="F101" s="48"/>
      <c r="G101" s="48"/>
      <c r="H101" s="48"/>
      <c r="I101" s="48"/>
      <c r="J101" s="48"/>
      <c r="K101" s="48"/>
      <c r="L101" s="48"/>
    </row>
    <row r="102" spans="1:15" x14ac:dyDescent="0.2">
      <c r="A102" s="48"/>
      <c r="B102" s="48"/>
      <c r="C102" s="48" t="s">
        <v>108</v>
      </c>
      <c r="D102" s="48"/>
      <c r="E102" s="48"/>
      <c r="F102" s="48"/>
      <c r="G102" s="48"/>
      <c r="H102" s="48"/>
      <c r="I102" s="48"/>
      <c r="J102" s="48"/>
      <c r="K102" s="48"/>
      <c r="L102" s="48"/>
    </row>
    <row r="103" spans="1:15" x14ac:dyDescent="0.2">
      <c r="A103" s="48"/>
      <c r="B103" s="48"/>
      <c r="C103" s="48" t="s">
        <v>117</v>
      </c>
      <c r="D103" s="48"/>
      <c r="E103" s="48"/>
      <c r="F103" s="48"/>
      <c r="G103" s="48"/>
      <c r="H103" s="48"/>
      <c r="I103" s="48"/>
      <c r="J103" s="48"/>
      <c r="K103" s="48"/>
      <c r="L103" s="48"/>
    </row>
    <row r="104" spans="1:15" x14ac:dyDescent="0.2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</row>
    <row r="105" spans="1:15" x14ac:dyDescent="0.2">
      <c r="A105">
        <v>6</v>
      </c>
      <c r="B105" s="70" t="s">
        <v>131</v>
      </c>
      <c r="J105"/>
    </row>
    <row r="106" spans="1:15" x14ac:dyDescent="0.2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O106" s="70"/>
    </row>
    <row r="107" spans="1:15" x14ac:dyDescent="0.2">
      <c r="A107" s="48"/>
      <c r="B107" s="70" t="s">
        <v>132</v>
      </c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O107"/>
    </row>
    <row r="108" spans="1:15" ht="15.75" x14ac:dyDescent="0.25">
      <c r="A108" s="48"/>
      <c r="B108" s="70" t="s">
        <v>133</v>
      </c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O108" s="69"/>
    </row>
    <row r="109" spans="1:15" x14ac:dyDescent="0.2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O109" s="70"/>
    </row>
    <row r="110" spans="1:15" x14ac:dyDescent="0.2">
      <c r="A110" s="48">
        <v>7</v>
      </c>
      <c r="B110" s="48" t="s">
        <v>109</v>
      </c>
      <c r="C110" s="48"/>
      <c r="D110" s="48"/>
      <c r="E110" s="48"/>
      <c r="F110" s="48"/>
      <c r="G110" s="48"/>
      <c r="H110" s="48"/>
      <c r="I110" s="48"/>
      <c r="J110" s="48"/>
      <c r="K110" s="48"/>
      <c r="L110" s="48"/>
    </row>
    <row r="111" spans="1:15" x14ac:dyDescent="0.2">
      <c r="A111" s="48"/>
      <c r="B111" s="48" t="s">
        <v>76</v>
      </c>
      <c r="C111" s="48"/>
      <c r="D111" s="48"/>
      <c r="E111" s="48"/>
      <c r="F111" s="48"/>
      <c r="G111" s="48"/>
      <c r="H111" s="48"/>
      <c r="I111" s="48"/>
      <c r="J111" s="48"/>
      <c r="K111" s="48"/>
      <c r="L111" s="48"/>
    </row>
    <row r="112" spans="1:15" x14ac:dyDescent="0.2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</row>
    <row r="113" spans="1:13" x14ac:dyDescent="0.2">
      <c r="A113" s="267" t="s">
        <v>110</v>
      </c>
      <c r="B113" s="267"/>
      <c r="C113" s="267"/>
      <c r="D113" s="267"/>
      <c r="E113" s="267"/>
      <c r="F113" s="267"/>
      <c r="G113" s="267"/>
      <c r="H113" s="267"/>
      <c r="I113" s="267"/>
      <c r="J113" s="267"/>
      <c r="K113" s="267"/>
      <c r="L113" s="267"/>
    </row>
    <row r="114" spans="1:13" x14ac:dyDescent="0.2">
      <c r="A114" s="48"/>
      <c r="B114" s="48" t="s">
        <v>130</v>
      </c>
      <c r="C114" s="48"/>
      <c r="D114" s="48"/>
      <c r="E114" s="48"/>
      <c r="F114" s="48"/>
      <c r="G114" s="48"/>
      <c r="H114" s="48"/>
      <c r="I114" s="48"/>
      <c r="J114" s="48"/>
      <c r="K114" s="48"/>
      <c r="L114" s="48"/>
    </row>
    <row r="115" spans="1:13" x14ac:dyDescent="0.2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</row>
    <row r="116" spans="1:13" x14ac:dyDescent="0.2">
      <c r="A116" t="s">
        <v>111</v>
      </c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</row>
    <row r="117" spans="1:13" x14ac:dyDescent="0.2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</row>
    <row r="118" spans="1:13" x14ac:dyDescent="0.2">
      <c r="A118" t="s">
        <v>112</v>
      </c>
      <c r="B118" s="46"/>
      <c r="J118"/>
    </row>
    <row r="119" spans="1:13" x14ac:dyDescent="0.2">
      <c r="A119" s="267" t="s">
        <v>115</v>
      </c>
      <c r="B119" s="267"/>
      <c r="C119" s="267"/>
      <c r="D119" s="267"/>
      <c r="E119" s="267"/>
      <c r="F119" s="267"/>
      <c r="G119" s="267"/>
      <c r="H119" s="267"/>
      <c r="I119" s="267"/>
      <c r="J119" s="267"/>
      <c r="K119" s="267"/>
      <c r="L119" s="267"/>
    </row>
    <row r="120" spans="1:13" x14ac:dyDescent="0.2">
      <c r="A120" s="48"/>
      <c r="B120" s="48" t="s">
        <v>114</v>
      </c>
      <c r="C120" s="48"/>
      <c r="D120" s="48"/>
      <c r="E120" s="48"/>
      <c r="F120" s="48"/>
      <c r="G120" s="48"/>
      <c r="H120" s="48"/>
      <c r="I120" s="48"/>
      <c r="J120" s="48"/>
      <c r="K120" s="48"/>
      <c r="L120" s="48"/>
    </row>
    <row r="121" spans="1:13" x14ac:dyDescent="0.2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</row>
    <row r="122" spans="1:13" x14ac:dyDescent="0.2">
      <c r="A122" t="s">
        <v>116</v>
      </c>
    </row>
    <row r="123" spans="1:13" x14ac:dyDescent="0.2">
      <c r="B123" t="s">
        <v>113</v>
      </c>
    </row>
    <row r="125" spans="1:13" x14ac:dyDescent="0.2">
      <c r="A125" t="s">
        <v>118</v>
      </c>
    </row>
    <row r="126" spans="1:13" x14ac:dyDescent="0.2">
      <c r="B126" s="70" t="s">
        <v>150</v>
      </c>
    </row>
  </sheetData>
  <sheetProtection password="DCCF" sheet="1" objects="1" scenarios="1" selectLockedCells="1"/>
  <mergeCells count="37">
    <mergeCell ref="O1:Z1"/>
    <mergeCell ref="G54:I54"/>
    <mergeCell ref="A1:K1"/>
    <mergeCell ref="A2:C2"/>
    <mergeCell ref="A3:C3"/>
    <mergeCell ref="F48:G48"/>
    <mergeCell ref="A48:D48"/>
    <mergeCell ref="I48:L48"/>
    <mergeCell ref="Q2:R2"/>
    <mergeCell ref="T2:U2"/>
    <mergeCell ref="W2:X2"/>
    <mergeCell ref="Z2:AA2"/>
    <mergeCell ref="E19:J19"/>
    <mergeCell ref="E20:J20"/>
    <mergeCell ref="K54:L54"/>
    <mergeCell ref="F51:G51"/>
    <mergeCell ref="A113:L113"/>
    <mergeCell ref="A119:L119"/>
    <mergeCell ref="N2:O2"/>
    <mergeCell ref="A60:I60"/>
    <mergeCell ref="A70:K70"/>
    <mergeCell ref="B74:L74"/>
    <mergeCell ref="B82:L82"/>
    <mergeCell ref="G55:I55"/>
    <mergeCell ref="K55:L55"/>
    <mergeCell ref="E11:J11"/>
    <mergeCell ref="K57:L57"/>
    <mergeCell ref="E32:J32"/>
    <mergeCell ref="E33:J33"/>
    <mergeCell ref="E42:J42"/>
    <mergeCell ref="AU2:AV2"/>
    <mergeCell ref="AC2:AD2"/>
    <mergeCell ref="AF2:AG2"/>
    <mergeCell ref="AI2:AJ2"/>
    <mergeCell ref="AL2:AM2"/>
    <mergeCell ref="AO2:AP2"/>
    <mergeCell ref="AR2:AS2"/>
  </mergeCells>
  <phoneticPr fontId="0" type="noConversion"/>
  <printOptions horizontalCentered="1" verticalCentered="1"/>
  <pageMargins left="0.75" right="0.75" top="0.5" bottom="0.6" header="0.5" footer="0.5"/>
  <pageSetup scale="9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workbookViewId="0">
      <selection activeCell="A26" sqref="A26:IV27"/>
    </sheetView>
  </sheetViews>
  <sheetFormatPr defaultColWidth="8.85546875" defaultRowHeight="12.75" x14ac:dyDescent="0.2"/>
  <cols>
    <col min="14" max="14" width="24.85546875" bestFit="1" customWidth="1"/>
  </cols>
  <sheetData>
    <row r="1" spans="1:12" ht="15" x14ac:dyDescent="0.2">
      <c r="A1" s="164"/>
      <c r="C1" s="154"/>
    </row>
    <row r="2" spans="1:12" x14ac:dyDescent="0.2">
      <c r="A2" s="70" t="s">
        <v>159</v>
      </c>
    </row>
    <row r="3" spans="1:12" x14ac:dyDescent="0.2">
      <c r="A3" s="70"/>
      <c r="B3" s="70" t="s">
        <v>160</v>
      </c>
    </row>
    <row r="4" spans="1:12" x14ac:dyDescent="0.2">
      <c r="A4" s="65"/>
    </row>
    <row r="5" spans="1:12" x14ac:dyDescent="0.2">
      <c r="A5" s="70" t="s">
        <v>166</v>
      </c>
    </row>
    <row r="6" spans="1:12" x14ac:dyDescent="0.2">
      <c r="A6" s="70"/>
      <c r="B6" s="70" t="s">
        <v>161</v>
      </c>
      <c r="D6" s="70" t="s">
        <v>162</v>
      </c>
      <c r="G6" s="70" t="s">
        <v>163</v>
      </c>
      <c r="I6" s="70" t="s">
        <v>164</v>
      </c>
    </row>
    <row r="7" spans="1:12" x14ac:dyDescent="0.2">
      <c r="A7" s="70"/>
      <c r="B7" s="70"/>
      <c r="D7" s="70"/>
      <c r="G7" s="70"/>
      <c r="I7" s="70"/>
    </row>
    <row r="8" spans="1:12" x14ac:dyDescent="0.2">
      <c r="A8" s="70" t="s">
        <v>171</v>
      </c>
    </row>
    <row r="10" spans="1:12" x14ac:dyDescent="0.2">
      <c r="A10" s="70" t="s">
        <v>165</v>
      </c>
    </row>
    <row r="11" spans="1:12" x14ac:dyDescent="0.2">
      <c r="A11" s="66"/>
      <c r="G11" s="154"/>
      <c r="L11" s="66"/>
    </row>
    <row r="12" spans="1:12" x14ac:dyDescent="0.2">
      <c r="A12" s="70" t="s">
        <v>167</v>
      </c>
      <c r="G12" s="66"/>
    </row>
    <row r="13" spans="1:12" x14ac:dyDescent="0.2">
      <c r="A13" s="70" t="s">
        <v>168</v>
      </c>
    </row>
    <row r="14" spans="1:12" ht="13.5" x14ac:dyDescent="0.25">
      <c r="A14" s="65"/>
      <c r="B14" s="70" t="s">
        <v>169</v>
      </c>
      <c r="D14" s="70" t="s">
        <v>170</v>
      </c>
      <c r="E14" s="72"/>
      <c r="F14" s="70" t="s">
        <v>163</v>
      </c>
    </row>
    <row r="15" spans="1:12" x14ac:dyDescent="0.2">
      <c r="A15" s="70"/>
      <c r="G15" s="65"/>
    </row>
    <row r="16" spans="1:12" x14ac:dyDescent="0.2">
      <c r="A16" s="70"/>
    </row>
    <row r="17" spans="1:14" x14ac:dyDescent="0.2">
      <c r="A17" s="70" t="s">
        <v>157</v>
      </c>
    </row>
    <row r="18" spans="1:14" x14ac:dyDescent="0.2">
      <c r="A18" s="65" t="s">
        <v>154</v>
      </c>
    </row>
    <row r="19" spans="1:14" x14ac:dyDescent="0.2">
      <c r="A19" s="65" t="s">
        <v>155</v>
      </c>
    </row>
    <row r="20" spans="1:14" x14ac:dyDescent="0.2">
      <c r="A20" s="65" t="s">
        <v>98</v>
      </c>
      <c r="J20" s="70"/>
    </row>
    <row r="21" spans="1:14" x14ac:dyDescent="0.2">
      <c r="A21" s="70" t="s">
        <v>158</v>
      </c>
    </row>
    <row r="22" spans="1:14" x14ac:dyDescent="0.2">
      <c r="A22" s="70"/>
      <c r="G22" s="66"/>
    </row>
    <row r="23" spans="1:14" ht="15.75" x14ac:dyDescent="0.25">
      <c r="A23" s="70" t="s">
        <v>156</v>
      </c>
      <c r="D23" s="73"/>
      <c r="G23" s="69"/>
    </row>
    <row r="24" spans="1:14" ht="15.75" x14ac:dyDescent="0.25">
      <c r="A24" s="65" t="s">
        <v>97</v>
      </c>
      <c r="G24" s="69"/>
      <c r="L24" s="69"/>
    </row>
    <row r="25" spans="1:14" ht="15.75" x14ac:dyDescent="0.25">
      <c r="A25" s="70"/>
      <c r="G25" s="65"/>
      <c r="L25" s="75"/>
    </row>
    <row r="26" spans="1:14" x14ac:dyDescent="0.2">
      <c r="A26" s="66"/>
      <c r="L26" s="73"/>
    </row>
    <row r="27" spans="1:14" ht="15.75" x14ac:dyDescent="0.25">
      <c r="A27" t="s">
        <v>153</v>
      </c>
      <c r="L27" s="69"/>
    </row>
    <row r="28" spans="1:14" x14ac:dyDescent="0.2">
      <c r="A28" t="s">
        <v>119</v>
      </c>
      <c r="G28" s="66"/>
      <c r="L28" s="66"/>
    </row>
    <row r="29" spans="1:14" ht="15.75" x14ac:dyDescent="0.25">
      <c r="A29" t="s">
        <v>120</v>
      </c>
      <c r="G29" s="69"/>
      <c r="L29" s="69"/>
      <c r="N29" s="76"/>
    </row>
    <row r="30" spans="1:14" ht="15.75" x14ac:dyDescent="0.25">
      <c r="A30" t="s">
        <v>122</v>
      </c>
      <c r="G30" s="75"/>
      <c r="L30" s="75"/>
    </row>
    <row r="31" spans="1:14" ht="15.75" x14ac:dyDescent="0.25">
      <c r="A31" t="s">
        <v>123</v>
      </c>
      <c r="G31" s="69"/>
      <c r="L31" s="69"/>
    </row>
    <row r="32" spans="1:14" ht="15.75" x14ac:dyDescent="0.25">
      <c r="A32" s="66" t="s">
        <v>121</v>
      </c>
      <c r="G32" s="69"/>
      <c r="L32" s="69"/>
    </row>
    <row r="33" spans="1:12" x14ac:dyDescent="0.2">
      <c r="G33" s="73"/>
      <c r="L33" s="66"/>
    </row>
    <row r="34" spans="1:12" ht="15.75" x14ac:dyDescent="0.25">
      <c r="A34" s="70"/>
      <c r="G34" s="69"/>
      <c r="L34" s="69"/>
    </row>
    <row r="35" spans="1:12" x14ac:dyDescent="0.2">
      <c r="A35" s="70"/>
      <c r="G35" s="66"/>
      <c r="L35" s="66"/>
    </row>
    <row r="36" spans="1:12" ht="15.75" x14ac:dyDescent="0.25">
      <c r="A36" s="65"/>
      <c r="G36" s="69"/>
    </row>
    <row r="37" spans="1:12" ht="15.75" x14ac:dyDescent="0.25">
      <c r="A37" s="70"/>
      <c r="G37" s="69"/>
      <c r="L37" s="69"/>
    </row>
    <row r="38" spans="1:12" ht="15.75" x14ac:dyDescent="0.25">
      <c r="A38" s="70"/>
      <c r="G38" s="75"/>
      <c r="L38" s="75"/>
    </row>
    <row r="39" spans="1:12" ht="15.75" x14ac:dyDescent="0.25">
      <c r="A39" s="70"/>
      <c r="G39" s="69"/>
      <c r="L39" s="69"/>
    </row>
    <row r="40" spans="1:12" ht="15.75" x14ac:dyDescent="0.25">
      <c r="A40" s="70"/>
      <c r="G40" s="69"/>
      <c r="L40" s="69"/>
    </row>
    <row r="41" spans="1:12" x14ac:dyDescent="0.2">
      <c r="A41" s="66"/>
      <c r="G41" s="73"/>
      <c r="L41" s="66"/>
    </row>
    <row r="42" spans="1:12" ht="15.75" x14ac:dyDescent="0.25">
      <c r="A42" s="70"/>
      <c r="G42" s="69"/>
      <c r="L42" s="69"/>
    </row>
    <row r="43" spans="1:12" x14ac:dyDescent="0.2">
      <c r="A43" s="65"/>
      <c r="G43" s="66"/>
      <c r="L43" s="66"/>
    </row>
    <row r="44" spans="1:12" ht="15.75" x14ac:dyDescent="0.25">
      <c r="G44" s="69"/>
    </row>
    <row r="45" spans="1:12" x14ac:dyDescent="0.2">
      <c r="A45" s="152"/>
    </row>
    <row r="46" spans="1:12" ht="15.75" x14ac:dyDescent="0.25">
      <c r="A46" s="152"/>
      <c r="C46" s="74"/>
    </row>
    <row r="47" spans="1:12" ht="15.75" x14ac:dyDescent="0.25">
      <c r="A47" s="70"/>
      <c r="C47" s="74"/>
    </row>
    <row r="48" spans="1:12" ht="15.75" x14ac:dyDescent="0.25">
      <c r="A48" s="152"/>
      <c r="C48" s="74"/>
      <c r="G48" s="70"/>
    </row>
    <row r="49" spans="1:7" ht="15.75" x14ac:dyDescent="0.25">
      <c r="A49" s="66"/>
      <c r="C49" s="74"/>
      <c r="G49" s="66"/>
    </row>
    <row r="50" spans="1:7" x14ac:dyDescent="0.2">
      <c r="A50" s="137"/>
    </row>
    <row r="51" spans="1:7" ht="15.75" x14ac:dyDescent="0.25">
      <c r="A51" s="69"/>
    </row>
    <row r="58" spans="1:7" x14ac:dyDescent="0.2">
      <c r="A58" s="66"/>
    </row>
    <row r="61" spans="1:7" x14ac:dyDescent="0.2">
      <c r="A61" s="65"/>
    </row>
    <row r="66" spans="1:1" x14ac:dyDescent="0.2">
      <c r="A66" s="66"/>
    </row>
    <row r="68" spans="1:1" x14ac:dyDescent="0.2">
      <c r="A68" s="65"/>
    </row>
    <row r="70" spans="1:1" ht="15.75" x14ac:dyDescent="0.25">
      <c r="A70" s="74"/>
    </row>
    <row r="71" spans="1:1" ht="15.75" x14ac:dyDescent="0.25">
      <c r="A71" s="74"/>
    </row>
    <row r="72" spans="1:1" ht="15.75" x14ac:dyDescent="0.25">
      <c r="A72" s="74"/>
    </row>
    <row r="73" spans="1:1" x14ac:dyDescent="0.2">
      <c r="A73" s="66"/>
    </row>
  </sheetData>
  <phoneticPr fontId="6" type="noConversion"/>
  <hyperlinks>
    <hyperlink ref="A32" r:id="rId1" display="donmac@hughes.net"/>
  </hyperlinks>
  <pageMargins left="0.75" right="0.75" top="1" bottom="1" header="0.5" footer="0.5"/>
  <pageSetup orientation="portrait" horizontalDpi="1200" verticalDpi="12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workbookViewId="0"/>
  </sheetViews>
  <sheetFormatPr defaultColWidth="8.85546875" defaultRowHeight="12.75" x14ac:dyDescent="0.2"/>
  <cols>
    <col min="2" max="2" width="22.28515625" customWidth="1"/>
    <col min="3" max="3" width="25" customWidth="1"/>
    <col min="4" max="4" width="29.28515625" customWidth="1"/>
  </cols>
  <sheetData>
    <row r="1" spans="1:4" x14ac:dyDescent="0.2">
      <c r="A1" t="s">
        <v>42</v>
      </c>
      <c r="C1" t="s">
        <v>80</v>
      </c>
    </row>
    <row r="3" spans="1:4" x14ac:dyDescent="0.2">
      <c r="A3" s="65" t="s">
        <v>81</v>
      </c>
    </row>
    <row r="5" spans="1:4" x14ac:dyDescent="0.2">
      <c r="A5" t="s">
        <v>82</v>
      </c>
      <c r="B5" t="s">
        <v>83</v>
      </c>
      <c r="C5" t="s">
        <v>84</v>
      </c>
      <c r="D5" t="s">
        <v>85</v>
      </c>
    </row>
    <row r="7" spans="1:4" ht="18" x14ac:dyDescent="0.25">
      <c r="A7" s="67"/>
      <c r="B7" s="67"/>
      <c r="C7" s="67"/>
      <c r="D7" s="67"/>
    </row>
    <row r="8" spans="1:4" ht="18" x14ac:dyDescent="0.25">
      <c r="A8" s="67"/>
      <c r="B8" s="67"/>
      <c r="C8" s="67"/>
      <c r="D8" s="67"/>
    </row>
    <row r="9" spans="1:4" ht="18" x14ac:dyDescent="0.25">
      <c r="A9" s="67"/>
      <c r="B9" s="67"/>
      <c r="C9" s="67"/>
      <c r="D9" s="67"/>
    </row>
    <row r="10" spans="1:4" ht="18" x14ac:dyDescent="0.25">
      <c r="A10" s="67"/>
      <c r="B10" s="67"/>
      <c r="C10" s="67"/>
      <c r="D10" s="67"/>
    </row>
    <row r="11" spans="1:4" ht="18" x14ac:dyDescent="0.25">
      <c r="A11" s="67"/>
      <c r="B11" s="67"/>
      <c r="C11" s="67"/>
      <c r="D11" s="67"/>
    </row>
    <row r="12" spans="1:4" ht="18" x14ac:dyDescent="0.25">
      <c r="A12" s="67"/>
      <c r="B12" s="67"/>
      <c r="C12" s="67"/>
      <c r="D12" s="67"/>
    </row>
    <row r="13" spans="1:4" ht="18" x14ac:dyDescent="0.25">
      <c r="A13" s="67"/>
      <c r="B13" s="67"/>
      <c r="C13" s="67"/>
      <c r="D13" s="67"/>
    </row>
    <row r="14" spans="1:4" ht="18" x14ac:dyDescent="0.25">
      <c r="A14" s="67"/>
      <c r="B14" s="67"/>
      <c r="C14" s="67"/>
      <c r="D14" s="67"/>
    </row>
    <row r="15" spans="1:4" ht="18" x14ac:dyDescent="0.25">
      <c r="A15" s="67"/>
      <c r="B15" s="67"/>
      <c r="C15" s="67"/>
      <c r="D15" s="67"/>
    </row>
    <row r="16" spans="1:4" ht="18" x14ac:dyDescent="0.25">
      <c r="A16" s="67"/>
      <c r="B16" s="67"/>
      <c r="C16" s="67"/>
      <c r="D16" s="67"/>
    </row>
    <row r="17" spans="1:4" ht="18" x14ac:dyDescent="0.25">
      <c r="A17" s="67"/>
      <c r="B17" s="67"/>
      <c r="C17" s="67"/>
      <c r="D17" s="67"/>
    </row>
    <row r="18" spans="1:4" ht="18" x14ac:dyDescent="0.25">
      <c r="A18" s="67"/>
      <c r="B18" s="67"/>
      <c r="C18" s="67"/>
      <c r="D18" s="67"/>
    </row>
    <row r="19" spans="1:4" ht="18" x14ac:dyDescent="0.25">
      <c r="A19" s="67"/>
      <c r="B19" s="67"/>
      <c r="C19" s="67"/>
      <c r="D19" s="67"/>
    </row>
    <row r="20" spans="1:4" ht="18" x14ac:dyDescent="0.25">
      <c r="A20" s="67"/>
      <c r="B20" s="67"/>
      <c r="C20" s="67"/>
      <c r="D20" s="67"/>
    </row>
    <row r="21" spans="1:4" ht="18" x14ac:dyDescent="0.25">
      <c r="A21" s="67"/>
      <c r="B21" s="67"/>
      <c r="C21" s="67"/>
      <c r="D21" s="67"/>
    </row>
    <row r="22" spans="1:4" ht="18" x14ac:dyDescent="0.25">
      <c r="A22" s="67"/>
      <c r="B22" s="67"/>
      <c r="C22" s="67"/>
      <c r="D22" s="67"/>
    </row>
    <row r="23" spans="1:4" ht="18" x14ac:dyDescent="0.25">
      <c r="A23" s="67"/>
      <c r="B23" s="67"/>
      <c r="C23" s="67"/>
      <c r="D23" s="67"/>
    </row>
    <row r="24" spans="1:4" ht="18" x14ac:dyDescent="0.25">
      <c r="A24" s="67"/>
      <c r="B24" s="67"/>
      <c r="C24" s="67"/>
      <c r="D24" s="67"/>
    </row>
    <row r="25" spans="1:4" ht="18" x14ac:dyDescent="0.25">
      <c r="A25" s="67"/>
      <c r="B25" s="67"/>
      <c r="C25" s="67"/>
      <c r="D25" s="67"/>
    </row>
    <row r="26" spans="1:4" ht="18" x14ac:dyDescent="0.25">
      <c r="A26" s="67"/>
      <c r="B26" s="67"/>
      <c r="C26" s="67"/>
      <c r="D26" s="67"/>
    </row>
    <row r="27" spans="1:4" ht="18" x14ac:dyDescent="0.25">
      <c r="A27" s="67"/>
      <c r="B27" s="67"/>
      <c r="C27" s="67"/>
      <c r="D27" s="67"/>
    </row>
    <row r="28" spans="1:4" ht="18" x14ac:dyDescent="0.25">
      <c r="A28" s="67"/>
      <c r="B28" s="67"/>
      <c r="C28" s="67"/>
      <c r="D28" s="67"/>
    </row>
    <row r="29" spans="1:4" ht="18" x14ac:dyDescent="0.25">
      <c r="A29" s="67"/>
      <c r="B29" s="67"/>
      <c r="C29" s="67"/>
      <c r="D29" s="67"/>
    </row>
    <row r="30" spans="1:4" ht="18" x14ac:dyDescent="0.25">
      <c r="A30" s="67"/>
      <c r="B30" s="67"/>
      <c r="C30" s="67"/>
      <c r="D30" s="67"/>
    </row>
    <row r="31" spans="1:4" ht="18" x14ac:dyDescent="0.25">
      <c r="A31" s="67"/>
      <c r="B31" s="67"/>
      <c r="C31" s="67"/>
      <c r="D31" s="67"/>
    </row>
    <row r="32" spans="1:4" ht="18" x14ac:dyDescent="0.25">
      <c r="A32" s="67"/>
      <c r="B32" s="67"/>
      <c r="C32" s="67"/>
      <c r="D32" s="67"/>
    </row>
    <row r="33" spans="1:4" ht="18" x14ac:dyDescent="0.25">
      <c r="A33" s="67"/>
      <c r="B33" s="67"/>
      <c r="C33" s="67"/>
      <c r="D33" s="67"/>
    </row>
    <row r="34" spans="1:4" ht="18" x14ac:dyDescent="0.25">
      <c r="A34" s="67"/>
      <c r="B34" s="67"/>
      <c r="C34" s="67"/>
      <c r="D34" s="67"/>
    </row>
    <row r="35" spans="1:4" ht="18" x14ac:dyDescent="0.25">
      <c r="A35" s="67"/>
      <c r="B35" s="67"/>
      <c r="C35" s="67"/>
      <c r="D35" s="67"/>
    </row>
    <row r="36" spans="1:4" ht="18" x14ac:dyDescent="0.25">
      <c r="A36" s="67"/>
      <c r="B36" s="67"/>
      <c r="C36" s="67"/>
      <c r="D36" s="67"/>
    </row>
    <row r="39" spans="1:4" x14ac:dyDescent="0.2">
      <c r="A39" t="s">
        <v>86</v>
      </c>
    </row>
    <row r="40" spans="1:4" x14ac:dyDescent="0.2">
      <c r="A40" t="s">
        <v>87</v>
      </c>
    </row>
    <row r="41" spans="1:4" x14ac:dyDescent="0.2">
      <c r="A41" t="s">
        <v>88</v>
      </c>
    </row>
  </sheetData>
  <phoneticPr fontId="6" type="noConversion"/>
  <pageMargins left="0.75" right="0.75" top="1" bottom="1" header="0.5" footer="0.5"/>
  <pageSetup scale="96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31"/>
  <sheetViews>
    <sheetView zoomScale="75" zoomScaleNormal="75" workbookViewId="0">
      <selection activeCell="R18" sqref="R18"/>
    </sheetView>
  </sheetViews>
  <sheetFormatPr defaultColWidth="8.85546875" defaultRowHeight="12.75" x14ac:dyDescent="0.2"/>
  <cols>
    <col min="1" max="1" width="7.7109375" customWidth="1"/>
    <col min="2" max="2" width="4.85546875" customWidth="1"/>
    <col min="3" max="3" width="6" customWidth="1"/>
    <col min="5" max="5" width="5.140625" customWidth="1"/>
    <col min="7" max="7" width="8.28515625" customWidth="1"/>
    <col min="9" max="9" width="6.7109375" customWidth="1"/>
    <col min="13" max="13" width="4" customWidth="1"/>
    <col min="14" max="14" width="5.42578125" customWidth="1"/>
    <col min="16" max="16" width="2.7109375" customWidth="1"/>
    <col min="17" max="17" width="6.140625" customWidth="1"/>
    <col min="19" max="19" width="2.28515625" customWidth="1"/>
    <col min="20" max="20" width="6.85546875" customWidth="1"/>
    <col min="22" max="22" width="3.85546875" customWidth="1"/>
    <col min="23" max="23" width="6.42578125" customWidth="1"/>
    <col min="25" max="25" width="4" customWidth="1"/>
    <col min="26" max="26" width="5" customWidth="1"/>
    <col min="28" max="28" width="3.42578125" customWidth="1"/>
    <col min="29" max="29" width="7.85546875" customWidth="1"/>
    <col min="31" max="31" width="3.42578125" customWidth="1"/>
    <col min="32" max="32" width="6.42578125" customWidth="1"/>
    <col min="34" max="34" width="3.85546875" customWidth="1"/>
    <col min="35" max="35" width="6" customWidth="1"/>
    <col min="37" max="37" width="4.42578125" customWidth="1"/>
    <col min="38" max="38" width="6" customWidth="1"/>
    <col min="40" max="40" width="3.140625" customWidth="1"/>
    <col min="41" max="41" width="5.28515625" customWidth="1"/>
    <col min="43" max="43" width="3" customWidth="1"/>
    <col min="44" max="44" width="5.42578125" customWidth="1"/>
    <col min="46" max="46" width="3.140625" customWidth="1"/>
    <col min="47" max="47" width="8.85546875" customWidth="1"/>
    <col min="54" max="55" width="11.140625" customWidth="1"/>
    <col min="56" max="56" width="10.42578125" customWidth="1"/>
    <col min="57" max="57" width="11" customWidth="1"/>
    <col min="58" max="59" width="11.28515625" customWidth="1"/>
    <col min="60" max="60" width="12.140625" customWidth="1"/>
    <col min="61" max="61" width="11.42578125" customWidth="1"/>
    <col min="62" max="62" width="12" customWidth="1"/>
    <col min="63" max="63" width="11.28515625" customWidth="1"/>
    <col min="64" max="64" width="11.42578125" customWidth="1"/>
    <col min="65" max="65" width="12.140625" customWidth="1"/>
  </cols>
  <sheetData>
    <row r="1" spans="1:67" ht="30.75" thickBot="1" x14ac:dyDescent="0.45">
      <c r="A1" s="288" t="s">
        <v>37</v>
      </c>
      <c r="B1" s="289"/>
      <c r="C1" s="289"/>
      <c r="D1" s="289"/>
      <c r="E1" s="289"/>
      <c r="F1" s="289"/>
      <c r="G1" s="289"/>
      <c r="H1" s="289"/>
      <c r="I1" s="289"/>
      <c r="J1" s="289"/>
      <c r="K1" s="290"/>
      <c r="L1" s="30">
        <f>+D2</f>
        <v>170</v>
      </c>
      <c r="M1" s="43"/>
      <c r="N1" s="50"/>
      <c r="O1" s="44"/>
      <c r="P1" s="4"/>
      <c r="Q1" s="50"/>
      <c r="R1" s="44"/>
      <c r="S1" s="4"/>
      <c r="T1" s="50"/>
      <c r="U1" s="44"/>
      <c r="V1" s="4"/>
      <c r="W1" s="50"/>
      <c r="X1" s="44"/>
      <c r="Y1" s="4"/>
      <c r="Z1" s="50"/>
      <c r="AA1" s="44"/>
      <c r="AB1" s="4"/>
      <c r="AC1" s="50"/>
      <c r="AD1" s="44"/>
      <c r="AE1" s="4"/>
      <c r="AF1" s="50"/>
      <c r="AG1" s="44"/>
      <c r="AH1" s="4"/>
      <c r="AI1" s="50"/>
      <c r="AJ1" s="44"/>
      <c r="AK1" s="4"/>
      <c r="AL1" s="50"/>
      <c r="AM1" s="44"/>
      <c r="AN1" s="4"/>
      <c r="AO1" s="50"/>
      <c r="AP1" s="44"/>
      <c r="AQ1" s="4"/>
      <c r="AR1" s="50"/>
      <c r="AS1" s="44"/>
      <c r="AT1" s="4"/>
      <c r="AU1" s="50"/>
      <c r="AV1" s="4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</row>
    <row r="2" spans="1:67" ht="13.5" thickBot="1" x14ac:dyDescent="0.25">
      <c r="A2" s="314" t="s">
        <v>42</v>
      </c>
      <c r="B2" s="315"/>
      <c r="C2" s="315"/>
      <c r="D2" s="166">
        <f>C62</f>
        <v>170</v>
      </c>
      <c r="E2" s="167"/>
      <c r="F2" s="165" t="s">
        <v>39</v>
      </c>
      <c r="G2" s="166">
        <f>C63</f>
        <v>33</v>
      </c>
      <c r="H2" s="167"/>
      <c r="I2" s="165" t="s">
        <v>41</v>
      </c>
      <c r="J2" s="166">
        <f>C64</f>
        <v>9</v>
      </c>
      <c r="K2" s="167"/>
      <c r="L2" s="168"/>
      <c r="M2" s="156"/>
      <c r="N2" s="310" t="s">
        <v>61</v>
      </c>
      <c r="O2" s="311"/>
      <c r="P2" s="156"/>
      <c r="Q2" s="310" t="s">
        <v>62</v>
      </c>
      <c r="R2" s="311"/>
      <c r="S2" s="156"/>
      <c r="T2" s="310" t="s">
        <v>63</v>
      </c>
      <c r="U2" s="311"/>
      <c r="V2" s="156"/>
      <c r="W2" s="310" t="s">
        <v>64</v>
      </c>
      <c r="X2" s="311"/>
      <c r="Y2" s="156"/>
      <c r="Z2" s="310" t="s">
        <v>65</v>
      </c>
      <c r="AA2" s="311"/>
      <c r="AB2" s="156"/>
      <c r="AC2" s="310" t="s">
        <v>66</v>
      </c>
      <c r="AD2" s="311"/>
      <c r="AE2" s="156"/>
      <c r="AF2" s="310" t="s">
        <v>67</v>
      </c>
      <c r="AG2" s="311"/>
      <c r="AH2" s="156"/>
      <c r="AI2" s="310" t="s">
        <v>68</v>
      </c>
      <c r="AJ2" s="311"/>
      <c r="AK2" s="156"/>
      <c r="AL2" s="310" t="s">
        <v>69</v>
      </c>
      <c r="AM2" s="311"/>
      <c r="AN2" s="156"/>
      <c r="AO2" s="310" t="s">
        <v>70</v>
      </c>
      <c r="AP2" s="311"/>
      <c r="AQ2" s="156"/>
      <c r="AR2" s="310" t="s">
        <v>71</v>
      </c>
      <c r="AS2" s="311"/>
      <c r="AT2" s="156"/>
      <c r="AU2" s="310" t="s">
        <v>72</v>
      </c>
      <c r="AV2" s="311"/>
      <c r="AW2" s="156"/>
      <c r="AX2" s="156" t="str">
        <f ca="1">IF(AV3=1,"January",IF(AV3=2,"February",IF(AV3=3,"March",IF(AV3=4,"April",IF(AV3=5,"May",IF(AV3=6,"June",AX3))))))</f>
        <v>December</v>
      </c>
      <c r="AY2" s="156">
        <f ca="1">IF(D3="July",7,IF(D3="August",8,IF(D3="September",9,IF(D3="October",10,IF(D3="November",11,IF(D3="December",12,AY3))))))</f>
        <v>12</v>
      </c>
      <c r="AZ2" s="156"/>
      <c r="BA2" s="156"/>
      <c r="BB2" s="156"/>
      <c r="BC2" s="156"/>
      <c r="BD2" s="156"/>
      <c r="BE2" s="156"/>
      <c r="BF2" s="156"/>
      <c r="BG2" s="156"/>
      <c r="BH2" s="156"/>
      <c r="BI2" s="156"/>
      <c r="BJ2" s="156"/>
      <c r="BK2" s="156"/>
      <c r="BL2" s="156"/>
      <c r="BM2" s="156"/>
      <c r="BN2" s="156"/>
      <c r="BO2" s="156"/>
    </row>
    <row r="3" spans="1:67" x14ac:dyDescent="0.2">
      <c r="A3" s="312" t="s">
        <v>29</v>
      </c>
      <c r="B3" s="313"/>
      <c r="C3" s="313"/>
      <c r="D3" s="166" t="str">
        <f ca="1">IF(J61="Auto",AX2,J61)</f>
        <v>December</v>
      </c>
      <c r="E3" s="171"/>
      <c r="F3" s="170" t="s">
        <v>40</v>
      </c>
      <c r="G3" s="166">
        <f>J62</f>
        <v>2016</v>
      </c>
      <c r="H3" s="167"/>
      <c r="I3" s="167"/>
      <c r="J3" s="170"/>
      <c r="K3" s="167"/>
      <c r="L3" s="168"/>
      <c r="M3" s="156"/>
      <c r="N3" s="157"/>
      <c r="O3" s="172">
        <v>1</v>
      </c>
      <c r="P3" s="156"/>
      <c r="Q3" s="157"/>
      <c r="R3" s="173">
        <f ca="1">IF(R12&lt;&gt;0,2,IF(R21&lt;&gt;0,2,IF(R34&lt;&gt;0,2,IF(R43&lt;&gt;0,2,IF(AND(R4&lt;&gt;"",NOW()&gt;O64+5),2,O3)))))</f>
        <v>2</v>
      </c>
      <c r="S3" s="156"/>
      <c r="T3" s="157"/>
      <c r="U3" s="173">
        <f ca="1">IF(U12&lt;&gt;0,3,IF(U21&lt;&gt;0,3,IF(U34&lt;&gt;0,3,IF(U43&lt;&gt;0,3,IF(AND(U4&lt;&gt;"",NOW()&gt;R64+5),3,R3)))))</f>
        <v>3</v>
      </c>
      <c r="V3" s="156"/>
      <c r="W3" s="157"/>
      <c r="X3" s="173">
        <f ca="1">IF(X12&lt;&gt;0,4,IF(X21&lt;&gt;0,4,IF(X34&lt;&gt;0,4,IF(X43&lt;&gt;0,4,IF(AND(X4&lt;&gt;"",NOW()&gt;U64+5),4,U3)))))</f>
        <v>4</v>
      </c>
      <c r="Y3" s="156"/>
      <c r="Z3" s="157"/>
      <c r="AA3" s="173">
        <f ca="1">IF(AA12&lt;&gt;0,5,IF(AA21&lt;&gt;0,5,IF(AA34&lt;&gt;0,5,IF(AA43&lt;&gt;0,5,IF(AND(AA4&lt;&gt;"",NOW()&gt;X64+5),5,X3)))))</f>
        <v>5</v>
      </c>
      <c r="AB3" s="156"/>
      <c r="AC3" s="157"/>
      <c r="AD3" s="173">
        <f ca="1">IF(AD12&lt;&gt;0,6,IF(AD21&lt;&gt;0,6,IF(AD34&lt;&gt;0,6,IF(AD43&lt;&gt;0,6,IF(AND(AD4&lt;&gt;"",NOW()&gt;AA64+5),6,AA3)))))</f>
        <v>6</v>
      </c>
      <c r="AE3" s="156"/>
      <c r="AF3" s="157"/>
      <c r="AG3" s="173">
        <f ca="1">IF(AG12&lt;&gt;0,7,IF(AG21&lt;&gt;0,7,IF(AG34&lt;&gt;0,7,IF(AG43&lt;&gt;0,7,IF(AND(AG4&lt;&gt;"",NOW()&gt;AD64+5),7,AD3)))))</f>
        <v>7</v>
      </c>
      <c r="AH3" s="156"/>
      <c r="AI3" s="157"/>
      <c r="AJ3" s="173">
        <f ca="1">IF(AJ12&lt;&gt;0,8,IF(AJ21&lt;&gt;0,8,IF(AJ34&lt;&gt;0,8,IF(AJ43&lt;&gt;0,8,IF(AND(AJ4&lt;&gt;"",NOW()&gt;AG64+5),8,AG3)))))</f>
        <v>8</v>
      </c>
      <c r="AK3" s="156"/>
      <c r="AL3" s="157"/>
      <c r="AM3" s="173">
        <f ca="1">IF(AM12&lt;&gt;0,9,IF(AM21&lt;&gt;0,9,IF(AM34&lt;&gt;0,9,IF(AM43&lt;&gt;0,9,IF(AND(AM4&lt;&gt;"",NOW()&gt;AJ64+5),9,AJ3)))))</f>
        <v>9</v>
      </c>
      <c r="AN3" s="156"/>
      <c r="AO3" s="157"/>
      <c r="AP3" s="173">
        <f ca="1">IF(AP12&lt;&gt;0,10,IF(AP21&lt;&gt;0,10,IF(AP34&lt;&gt;0,10,IF(AP43&lt;&gt;0,10,IF(AND(AP4&lt;&gt;"",NOW()&gt;AM64+5),10,AM3)))))</f>
        <v>10</v>
      </c>
      <c r="AQ3" s="156"/>
      <c r="AR3" s="157"/>
      <c r="AS3" s="173">
        <f ca="1">IF(AS12&lt;&gt;0,11,IF(AS21&lt;&gt;0,11,IF(AS34&lt;&gt;0,11,IF(AS43&lt;&gt;0,11,IF(AND(AS4&lt;&gt;"",NOW()&gt;AP64+5),11,AP3)))))</f>
        <v>11</v>
      </c>
      <c r="AT3" s="156"/>
      <c r="AU3" s="157"/>
      <c r="AV3" s="173">
        <f ca="1">IF(AV12&lt;&gt;0,12,IF(AV21&lt;&gt;0,12,IF(AV34&lt;&gt;0,12,IF(AV43&lt;&gt;0,12,IF(AND(AV4&lt;&gt;"",NOW()&gt;AS64+5),12,AS3)))))</f>
        <v>12</v>
      </c>
      <c r="AW3" s="156"/>
      <c r="AX3" s="156" t="str">
        <f ca="1">IF(AV3=7,"July",IF(AV3=8,"August",IF(AV3=9,"September",IF(AV3=10,"October",IF(AV3=11,"November",IF(AV3=12,"December","unknown"))))))</f>
        <v>December</v>
      </c>
      <c r="AY3" s="156" t="str">
        <f ca="1">IF(D3="January",1,IF(D3="February",2,IF(D3="March",3,IF(D3="April",4,IF(D3="May",5,IF(D3="June",6,"unknown"))))))</f>
        <v>unknown</v>
      </c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</row>
    <row r="4" spans="1:67" ht="13.5" thickBot="1" x14ac:dyDescent="0.25">
      <c r="A4" s="169"/>
      <c r="B4" s="170"/>
      <c r="C4" s="170"/>
      <c r="D4" s="167"/>
      <c r="E4" s="167"/>
      <c r="F4" s="170"/>
      <c r="G4" s="167"/>
      <c r="H4" s="167"/>
      <c r="I4" s="167"/>
      <c r="J4" s="170"/>
      <c r="K4" s="174" t="s">
        <v>29</v>
      </c>
      <c r="L4" s="175" t="s">
        <v>0</v>
      </c>
      <c r="M4" s="156"/>
      <c r="N4" s="157"/>
      <c r="O4" s="176"/>
      <c r="P4" s="156"/>
      <c r="Q4" s="157"/>
      <c r="R4" s="176"/>
      <c r="S4" s="156"/>
      <c r="T4" s="157"/>
      <c r="U4" s="176"/>
      <c r="V4" s="156"/>
      <c r="W4" s="157"/>
      <c r="X4" s="176"/>
      <c r="Y4" s="156"/>
      <c r="Z4" s="157"/>
      <c r="AA4" s="176"/>
      <c r="AB4" s="156"/>
      <c r="AC4" s="157"/>
      <c r="AD4" s="176"/>
      <c r="AE4" s="156"/>
      <c r="AF4" s="157"/>
      <c r="AG4" s="176"/>
      <c r="AH4" s="156"/>
      <c r="AI4" s="157"/>
      <c r="AJ4" s="176"/>
      <c r="AK4" s="156"/>
      <c r="AL4" s="157"/>
      <c r="AM4" s="176"/>
      <c r="AN4" s="156"/>
      <c r="AO4" s="157"/>
      <c r="AP4" s="176"/>
      <c r="AQ4" s="156"/>
      <c r="AR4" s="157"/>
      <c r="AS4" s="176"/>
      <c r="AT4" s="156"/>
      <c r="AU4" s="157"/>
      <c r="AV4" s="17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6"/>
      <c r="BH4" s="156"/>
      <c r="BI4" s="156"/>
      <c r="BJ4" s="156"/>
      <c r="BK4" s="156"/>
      <c r="BL4" s="156"/>
      <c r="BM4" s="156"/>
      <c r="BN4" s="156"/>
      <c r="BO4" s="156"/>
    </row>
    <row r="5" spans="1:67" ht="14.25" thickTop="1" thickBot="1" x14ac:dyDescent="0.25">
      <c r="A5" s="177" t="s">
        <v>48</v>
      </c>
      <c r="B5" s="178"/>
      <c r="C5" s="178"/>
      <c r="D5" s="178"/>
      <c r="E5" s="178"/>
      <c r="F5" s="178"/>
      <c r="G5" s="178"/>
      <c r="H5" s="178"/>
      <c r="I5" s="179"/>
      <c r="J5" s="180">
        <v>1</v>
      </c>
      <c r="K5" s="130">
        <f ca="1">IF(D$3="January",O5,IF(D$3="February",R5,IF(D$3="March",U5,IF(D$3="April",X5,IF(D$3="May",AA5,IF(D$3="June",AD5,AY5))))))</f>
        <v>10817.57</v>
      </c>
      <c r="L5" s="181">
        <f>J63</f>
        <v>3042.2</v>
      </c>
      <c r="M5" s="156"/>
      <c r="N5" s="182">
        <f>IF(L5&lt;&gt;J63,"Error O5 and J5 should match J63",$J5)</f>
        <v>1</v>
      </c>
      <c r="O5" s="130">
        <f>J63</f>
        <v>3042.2</v>
      </c>
      <c r="P5" s="156"/>
      <c r="Q5" s="157">
        <f>$J5</f>
        <v>1</v>
      </c>
      <c r="R5" s="129">
        <f>O46</f>
        <v>4937.42</v>
      </c>
      <c r="S5" s="156"/>
      <c r="T5" s="157">
        <f>$J5</f>
        <v>1</v>
      </c>
      <c r="U5" s="129">
        <f>R46</f>
        <v>4767.8999999999996</v>
      </c>
      <c r="V5" s="156"/>
      <c r="W5" s="157">
        <f>$J5</f>
        <v>1</v>
      </c>
      <c r="X5" s="129">
        <f>U46</f>
        <v>4546.1499999999996</v>
      </c>
      <c r="Y5" s="156"/>
      <c r="Z5" s="157">
        <f>$J5</f>
        <v>1</v>
      </c>
      <c r="AA5" s="129">
        <f>X46</f>
        <v>4130.1499999999996</v>
      </c>
      <c r="AB5" s="156"/>
      <c r="AC5" s="157">
        <f>$J5</f>
        <v>1</v>
      </c>
      <c r="AD5" s="129">
        <f>AA46</f>
        <v>4063.1499999999996</v>
      </c>
      <c r="AE5" s="156"/>
      <c r="AF5" s="157">
        <f>$J5</f>
        <v>1</v>
      </c>
      <c r="AG5" s="129">
        <f>AD46</f>
        <v>3648.0999999999995</v>
      </c>
      <c r="AH5" s="156"/>
      <c r="AI5" s="157">
        <f>$J5</f>
        <v>1</v>
      </c>
      <c r="AJ5" s="129">
        <f>AG46</f>
        <v>3491.7499999999995</v>
      </c>
      <c r="AK5" s="156"/>
      <c r="AL5" s="157">
        <f>$J5</f>
        <v>1</v>
      </c>
      <c r="AM5" s="129">
        <f>AJ46</f>
        <v>3142.99</v>
      </c>
      <c r="AN5" s="156"/>
      <c r="AO5" s="157">
        <f>$J5</f>
        <v>1</v>
      </c>
      <c r="AP5" s="129">
        <f>AM46</f>
        <v>4697.13</v>
      </c>
      <c r="AQ5" s="156"/>
      <c r="AR5" s="157">
        <f>$J5</f>
        <v>1</v>
      </c>
      <c r="AS5" s="129">
        <f>AP46</f>
        <v>9078.0499999999993</v>
      </c>
      <c r="AT5" s="156"/>
      <c r="AU5" s="157">
        <f>$J5</f>
        <v>1</v>
      </c>
      <c r="AV5" s="129">
        <f>AS46</f>
        <v>10817.57</v>
      </c>
      <c r="AW5" s="156"/>
      <c r="AX5" s="156"/>
      <c r="AY5" s="156">
        <f ca="1">IF($AY$2=7,AG5,IF($AY$2=8,AJ5,IF($AY$2=9,AM5,IF($AY$2=10,AP5,IF($AY$2=11,AS5,IF($AY$2=12,AV5,"unknown"))))))</f>
        <v>10817.57</v>
      </c>
      <c r="AZ5" s="156"/>
      <c r="BA5" s="156"/>
      <c r="BB5" s="183">
        <f>O5</f>
        <v>3042.2</v>
      </c>
      <c r="BC5" s="183">
        <f>R5</f>
        <v>4937.42</v>
      </c>
      <c r="BD5" s="183">
        <f>U5</f>
        <v>4767.8999999999996</v>
      </c>
      <c r="BE5" s="183">
        <f>X5</f>
        <v>4546.1499999999996</v>
      </c>
      <c r="BF5" s="183">
        <f>AA5</f>
        <v>4130.1499999999996</v>
      </c>
      <c r="BG5" s="183">
        <f>AD5</f>
        <v>4063.1499999999996</v>
      </c>
      <c r="BH5" s="183">
        <f>AG5</f>
        <v>3648.0999999999995</v>
      </c>
      <c r="BI5" s="183">
        <f>AJ5</f>
        <v>3491.7499999999995</v>
      </c>
      <c r="BJ5" s="183">
        <f>AM5</f>
        <v>3142.99</v>
      </c>
      <c r="BK5" s="183">
        <f>AP5</f>
        <v>4697.13</v>
      </c>
      <c r="BL5" s="183">
        <f>AS5</f>
        <v>9078.0499999999993</v>
      </c>
      <c r="BM5" s="183">
        <f>AV5</f>
        <v>10817.57</v>
      </c>
      <c r="BN5" s="156"/>
      <c r="BO5" s="156"/>
    </row>
    <row r="6" spans="1:67" ht="13.5" thickBot="1" x14ac:dyDescent="0.25">
      <c r="A6" s="184"/>
      <c r="B6" s="167"/>
      <c r="C6" s="167"/>
      <c r="D6" s="167"/>
      <c r="E6" s="167"/>
      <c r="F6" s="167"/>
      <c r="G6" s="167"/>
      <c r="H6" s="167"/>
      <c r="I6" s="185"/>
      <c r="J6" s="170"/>
      <c r="K6" s="186"/>
      <c r="L6" s="187"/>
      <c r="M6" s="156"/>
      <c r="N6" s="157"/>
      <c r="O6" s="186"/>
      <c r="P6" s="156"/>
      <c r="Q6" s="157"/>
      <c r="R6" s="186"/>
      <c r="S6" s="156"/>
      <c r="T6" s="157"/>
      <c r="U6" s="186"/>
      <c r="V6" s="156"/>
      <c r="W6" s="157"/>
      <c r="X6" s="186"/>
      <c r="Y6" s="156"/>
      <c r="Z6" s="157"/>
      <c r="AA6" s="186"/>
      <c r="AB6" s="156"/>
      <c r="AC6" s="157"/>
      <c r="AD6" s="186"/>
      <c r="AE6" s="156"/>
      <c r="AF6" s="157"/>
      <c r="AG6" s="186"/>
      <c r="AH6" s="156"/>
      <c r="AI6" s="157"/>
      <c r="AJ6" s="186"/>
      <c r="AK6" s="156"/>
      <c r="AL6" s="157"/>
      <c r="AM6" s="186"/>
      <c r="AN6" s="156"/>
      <c r="AO6" s="157"/>
      <c r="AP6" s="129"/>
      <c r="AQ6" s="156"/>
      <c r="AR6" s="157"/>
      <c r="AS6" s="186"/>
      <c r="AT6" s="156"/>
      <c r="AU6" s="157"/>
      <c r="AV6" s="186"/>
      <c r="AW6" s="156"/>
      <c r="AX6" s="156" t="s">
        <v>91</v>
      </c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</row>
    <row r="7" spans="1:67" x14ac:dyDescent="0.2">
      <c r="A7" s="188" t="s">
        <v>43</v>
      </c>
      <c r="B7" s="189"/>
      <c r="C7" s="189"/>
      <c r="D7" s="189"/>
      <c r="E7" s="189"/>
      <c r="F7" s="189"/>
      <c r="G7" s="189"/>
      <c r="H7" s="189"/>
      <c r="I7" s="189"/>
      <c r="J7" s="190"/>
      <c r="K7" s="191"/>
      <c r="L7" s="192"/>
      <c r="M7" s="156"/>
      <c r="N7" s="157"/>
      <c r="O7" s="191"/>
      <c r="P7" s="156"/>
      <c r="Q7" s="157"/>
      <c r="R7" s="191"/>
      <c r="S7" s="156"/>
      <c r="T7" s="157"/>
      <c r="U7" s="191"/>
      <c r="V7" s="156"/>
      <c r="W7" s="157"/>
      <c r="X7" s="191"/>
      <c r="Y7" s="156"/>
      <c r="Z7" s="157"/>
      <c r="AA7" s="191"/>
      <c r="AB7" s="156"/>
      <c r="AC7" s="157"/>
      <c r="AD7" s="191"/>
      <c r="AE7" s="156"/>
      <c r="AF7" s="157"/>
      <c r="AG7" s="191"/>
      <c r="AH7" s="156"/>
      <c r="AI7" s="157"/>
      <c r="AJ7" s="191"/>
      <c r="AK7" s="156"/>
      <c r="AL7" s="157"/>
      <c r="AM7" s="191"/>
      <c r="AN7" s="156"/>
      <c r="AO7" s="157"/>
      <c r="AP7" s="191"/>
      <c r="AQ7" s="156"/>
      <c r="AR7" s="157"/>
      <c r="AS7" s="191"/>
      <c r="AT7" s="156"/>
      <c r="AU7" s="157"/>
      <c r="AV7" s="191"/>
      <c r="AW7" s="156"/>
      <c r="AX7" s="156" t="s">
        <v>90</v>
      </c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</row>
    <row r="8" spans="1:67" ht="13.5" thickBot="1" x14ac:dyDescent="0.25">
      <c r="A8" s="193" t="s">
        <v>1</v>
      </c>
      <c r="B8" s="167"/>
      <c r="C8" s="167"/>
      <c r="D8" s="167"/>
      <c r="E8" s="167"/>
      <c r="F8" s="167"/>
      <c r="G8" s="167"/>
      <c r="H8" s="167"/>
      <c r="I8" s="167"/>
      <c r="J8" s="170"/>
      <c r="K8" s="186"/>
      <c r="L8" s="194"/>
      <c r="M8" s="156"/>
      <c r="N8" s="157"/>
      <c r="O8" s="186"/>
      <c r="P8" s="156"/>
      <c r="Q8" s="157"/>
      <c r="R8" s="186"/>
      <c r="S8" s="156"/>
      <c r="T8" s="157"/>
      <c r="U8" s="186"/>
      <c r="V8" s="156"/>
      <c r="W8" s="157"/>
      <c r="X8" s="186"/>
      <c r="Y8" s="156"/>
      <c r="Z8" s="157"/>
      <c r="AA8" s="186"/>
      <c r="AB8" s="156"/>
      <c r="AC8" s="157"/>
      <c r="AD8" s="186"/>
      <c r="AE8" s="156"/>
      <c r="AF8" s="157"/>
      <c r="AG8" s="186"/>
      <c r="AH8" s="156"/>
      <c r="AI8" s="157"/>
      <c r="AJ8" s="186"/>
      <c r="AK8" s="156"/>
      <c r="AL8" s="157"/>
      <c r="AM8" s="186"/>
      <c r="AN8" s="156"/>
      <c r="AO8" s="157"/>
      <c r="AP8" s="186"/>
      <c r="AQ8" s="156"/>
      <c r="AR8" s="157"/>
      <c r="AS8" s="186"/>
      <c r="AT8" s="156"/>
      <c r="AU8" s="157"/>
      <c r="AV8" s="18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</row>
    <row r="9" spans="1:67" ht="14.25" thickTop="1" thickBot="1" x14ac:dyDescent="0.25">
      <c r="A9" s="193"/>
      <c r="B9" s="167"/>
      <c r="C9" s="167">
        <v>101</v>
      </c>
      <c r="D9" s="167" t="s">
        <v>2</v>
      </c>
      <c r="E9" s="167"/>
      <c r="F9" s="167"/>
      <c r="G9" s="167"/>
      <c r="H9" s="167"/>
      <c r="I9" s="167"/>
      <c r="J9" s="170"/>
      <c r="K9" s="130">
        <f ca="1">IF(D$3="January",O9,IF(D$3="February",R9,IF(D$3="March",U9,IF(D$3="April",X9,IF(D$3="May",AA9,IF(D$3="June",AD9,AY9))))))</f>
        <v>-101.74</v>
      </c>
      <c r="L9" s="130">
        <f ca="1">IF(D$3="January",BB9,IF(D$3="February",BC9,IF(D$3="March",BD9,IF(D$3="April",BE9,IF(D$3="May",BF9,IF(D$3="June",BG9,AZ9))))))</f>
        <v>1182.26</v>
      </c>
      <c r="M9" s="156"/>
      <c r="N9" s="157">
        <f>$C9</f>
        <v>101</v>
      </c>
      <c r="O9" s="129">
        <f>Form28!O9</f>
        <v>864</v>
      </c>
      <c r="P9" s="156"/>
      <c r="Q9" s="157">
        <f>$C9</f>
        <v>101</v>
      </c>
      <c r="R9" s="129">
        <f>Form28!R9</f>
        <v>180</v>
      </c>
      <c r="S9" s="156"/>
      <c r="T9" s="157">
        <f>$C9</f>
        <v>101</v>
      </c>
      <c r="U9" s="129">
        <f>Form28!U9</f>
        <v>108</v>
      </c>
      <c r="V9" s="156"/>
      <c r="W9" s="157">
        <f>$C9</f>
        <v>101</v>
      </c>
      <c r="X9" s="129">
        <f>Form28!X9</f>
        <v>36</v>
      </c>
      <c r="Y9" s="156"/>
      <c r="Z9" s="157">
        <f>$C9</f>
        <v>101</v>
      </c>
      <c r="AA9" s="129">
        <f>Form28!AA9</f>
        <v>36</v>
      </c>
      <c r="AB9" s="156"/>
      <c r="AC9" s="157">
        <f>$C9</f>
        <v>101</v>
      </c>
      <c r="AD9" s="129">
        <f>Form28!AD9</f>
        <v>24</v>
      </c>
      <c r="AE9" s="156"/>
      <c r="AF9" s="157">
        <f>$C9</f>
        <v>101</v>
      </c>
      <c r="AG9" s="129">
        <f>Form28!AG9</f>
        <v>0</v>
      </c>
      <c r="AH9" s="156"/>
      <c r="AI9" s="157">
        <f>$C9</f>
        <v>101</v>
      </c>
      <c r="AJ9" s="129">
        <f>Form28!AJ9</f>
        <v>36</v>
      </c>
      <c r="AK9" s="156"/>
      <c r="AL9" s="157">
        <f>$C9</f>
        <v>101</v>
      </c>
      <c r="AM9" s="129">
        <f>Form28!AM9</f>
        <v>0</v>
      </c>
      <c r="AN9" s="156"/>
      <c r="AO9" s="157">
        <f>$C9</f>
        <v>101</v>
      </c>
      <c r="AP9" s="129">
        <f>Form28!AP9</f>
        <v>0</v>
      </c>
      <c r="AQ9" s="156"/>
      <c r="AR9" s="157">
        <f>$C9</f>
        <v>101</v>
      </c>
      <c r="AS9" s="129">
        <f>Form28!AS9</f>
        <v>0</v>
      </c>
      <c r="AT9" s="156"/>
      <c r="AU9" s="157">
        <f>$C9</f>
        <v>101</v>
      </c>
      <c r="AV9" s="129">
        <f>Form28!AV9</f>
        <v>-101.74</v>
      </c>
      <c r="AW9" s="156"/>
      <c r="AX9" s="156"/>
      <c r="AY9" s="156">
        <f ca="1">IF($AY$2=7,AG9,IF($AY$2=8,AJ9,IF($AY$2=9,AM9,IF($AY$2=10,AP9,IF($AY$2=11,AS9,IF($AY$2=12,AV9,"unknown"))))))</f>
        <v>-101.74</v>
      </c>
      <c r="AZ9" s="156">
        <f ca="1">IF($AY$2=7,BH9,IF($AY$2=8,BI9,IF($AY$2=9,BJ9,IF($AY$2=10,BK9,IF($AY$2=11,BL9,IF($AY$2=12,BM9,"unknown"))))))</f>
        <v>1182.26</v>
      </c>
      <c r="BA9" s="156"/>
      <c r="BB9" s="183">
        <f>O9</f>
        <v>864</v>
      </c>
      <c r="BC9" s="183">
        <f>BB9+R9</f>
        <v>1044</v>
      </c>
      <c r="BD9" s="183">
        <f>BC9+U9</f>
        <v>1152</v>
      </c>
      <c r="BE9" s="183">
        <f>BD9+X9</f>
        <v>1188</v>
      </c>
      <c r="BF9" s="183">
        <f>BE9+AA9</f>
        <v>1224</v>
      </c>
      <c r="BG9" s="183">
        <f>BF9+AD9</f>
        <v>1248</v>
      </c>
      <c r="BH9" s="183">
        <f>BG9+AG9</f>
        <v>1248</v>
      </c>
      <c r="BI9" s="183">
        <f>BH9+AJ9</f>
        <v>1284</v>
      </c>
      <c r="BJ9" s="183">
        <f>BI9+AM9</f>
        <v>1284</v>
      </c>
      <c r="BK9" s="183">
        <f>BJ9+AP9</f>
        <v>1284</v>
      </c>
      <c r="BL9" s="183">
        <f>BK9+AS9</f>
        <v>1284</v>
      </c>
      <c r="BM9" s="183">
        <f>BL9+AV9</f>
        <v>1182.26</v>
      </c>
      <c r="BN9" s="156"/>
      <c r="BO9" s="156"/>
    </row>
    <row r="10" spans="1:67" ht="14.25" thickTop="1" thickBot="1" x14ac:dyDescent="0.25">
      <c r="A10" s="193" t="s">
        <v>3</v>
      </c>
      <c r="B10" s="167"/>
      <c r="C10" s="167">
        <v>102</v>
      </c>
      <c r="D10" s="167" t="s">
        <v>4</v>
      </c>
      <c r="E10" s="167"/>
      <c r="F10" s="167"/>
      <c r="G10" s="167"/>
      <c r="H10" s="167"/>
      <c r="I10" s="167"/>
      <c r="J10" s="170"/>
      <c r="K10" s="130">
        <f ca="1">IF(D$3="January",O10,IF(D$3="February",R10,IF(D$3="March",U10,IF(D$3="April",X10,IF(D$3="May",AA10,IF(D$3="June",AD10,AY10))))))</f>
        <v>0</v>
      </c>
      <c r="L10" s="130">
        <f ca="1">IF(D$3="January",BB10,IF(D$3="February",BC10,IF(D$3="March",BD10,IF(D$3="April",BE10,IF(D$3="May",BF10,IF(D$3="June",BG10,AZ10))))))</f>
        <v>0</v>
      </c>
      <c r="M10" s="156"/>
      <c r="N10" s="157">
        <f>$C10</f>
        <v>102</v>
      </c>
      <c r="O10" s="129">
        <f>Form28!O10</f>
        <v>0</v>
      </c>
      <c r="P10" s="156"/>
      <c r="Q10" s="157">
        <f>$C10</f>
        <v>102</v>
      </c>
      <c r="R10" s="129">
        <f>Form28!R10</f>
        <v>0</v>
      </c>
      <c r="S10" s="156"/>
      <c r="T10" s="157">
        <f>$C10</f>
        <v>102</v>
      </c>
      <c r="U10" s="129">
        <f>Form28!U10</f>
        <v>0</v>
      </c>
      <c r="V10" s="156"/>
      <c r="W10" s="157">
        <f>$C10</f>
        <v>102</v>
      </c>
      <c r="X10" s="129">
        <f>Form28!X10</f>
        <v>0</v>
      </c>
      <c r="Y10" s="156"/>
      <c r="Z10" s="157">
        <f>$C10</f>
        <v>102</v>
      </c>
      <c r="AA10" s="129">
        <f>Form28!AA10</f>
        <v>0</v>
      </c>
      <c r="AB10" s="156"/>
      <c r="AC10" s="157">
        <f>$C10</f>
        <v>102</v>
      </c>
      <c r="AD10" s="129">
        <f>Form28!AD10</f>
        <v>0</v>
      </c>
      <c r="AE10" s="156"/>
      <c r="AF10" s="157">
        <f>$C10</f>
        <v>102</v>
      </c>
      <c r="AG10" s="129">
        <f>Form28!AG10</f>
        <v>0</v>
      </c>
      <c r="AH10" s="156"/>
      <c r="AI10" s="157">
        <f>$C10</f>
        <v>102</v>
      </c>
      <c r="AJ10" s="129">
        <f>Form28!AJ10</f>
        <v>0</v>
      </c>
      <c r="AK10" s="156"/>
      <c r="AL10" s="157">
        <f>$C10</f>
        <v>102</v>
      </c>
      <c r="AM10" s="129">
        <f>Form28!AM10</f>
        <v>0</v>
      </c>
      <c r="AN10" s="156"/>
      <c r="AO10" s="157">
        <f>$C10</f>
        <v>102</v>
      </c>
      <c r="AP10" s="129">
        <f>Form28!AP10</f>
        <v>0</v>
      </c>
      <c r="AQ10" s="156"/>
      <c r="AR10" s="157">
        <f>$C10</f>
        <v>102</v>
      </c>
      <c r="AS10" s="129">
        <f>Form28!AS10</f>
        <v>0</v>
      </c>
      <c r="AT10" s="156"/>
      <c r="AU10" s="157">
        <f>$C10</f>
        <v>102</v>
      </c>
      <c r="AV10" s="129">
        <f>Form28!AV10</f>
        <v>0</v>
      </c>
      <c r="AW10" s="156"/>
      <c r="AX10" s="156"/>
      <c r="AY10" s="156">
        <f ca="1">IF($AY$2=7,AG10,IF($AY$2=8,AJ10,IF($AY$2=9,AM10,IF($AY$2=10,AP10,IF($AY$2=11,AS10,IF($AY$2=12,AV10,"unknown"))))))</f>
        <v>0</v>
      </c>
      <c r="AZ10" s="156">
        <f ca="1">IF($AY$2=7,BH10,IF($AY$2=8,BI10,IF($AY$2=9,BJ10,IF($AY$2=10,BK10,IF($AY$2=11,BL10,IF($AY$2=12,BM10,"unknown"))))))</f>
        <v>0</v>
      </c>
      <c r="BA10" s="156"/>
      <c r="BB10" s="183">
        <f>O10</f>
        <v>0</v>
      </c>
      <c r="BC10" s="183">
        <f>BB10+R10</f>
        <v>0</v>
      </c>
      <c r="BD10" s="183">
        <f>BC10+U10</f>
        <v>0</v>
      </c>
      <c r="BE10" s="183">
        <f>BD10+X10</f>
        <v>0</v>
      </c>
      <c r="BF10" s="183">
        <f>BE10+AA10</f>
        <v>0</v>
      </c>
      <c r="BG10" s="183">
        <f>BF10+AD10</f>
        <v>0</v>
      </c>
      <c r="BH10" s="183">
        <f>BG10+AG10</f>
        <v>0</v>
      </c>
      <c r="BI10" s="183">
        <f>BH10+AJ10</f>
        <v>0</v>
      </c>
      <c r="BJ10" s="183">
        <f>BI10+AM10</f>
        <v>0</v>
      </c>
      <c r="BK10" s="183">
        <f>BJ10+AP10</f>
        <v>0</v>
      </c>
      <c r="BL10" s="183">
        <f>BK10+AS10</f>
        <v>0</v>
      </c>
      <c r="BM10" s="183">
        <f>BL10+AV10</f>
        <v>0</v>
      </c>
      <c r="BN10" s="156"/>
      <c r="BO10" s="156"/>
    </row>
    <row r="11" spans="1:67" ht="14.25" thickTop="1" thickBot="1" x14ac:dyDescent="0.25">
      <c r="A11" s="193"/>
      <c r="B11" s="167"/>
      <c r="C11" s="167">
        <v>103</v>
      </c>
      <c r="D11" s="167" t="s">
        <v>19</v>
      </c>
      <c r="E11" s="167"/>
      <c r="F11" s="167"/>
      <c r="G11" s="167"/>
      <c r="H11" s="167"/>
      <c r="I11" s="167"/>
      <c r="J11" s="170"/>
      <c r="K11" s="130">
        <f ca="1">IF(D$3="January",O11,IF(D$3="February",R11,IF(D$3="March",U11,IF(D$3="April",X11,IF(D$3="May",AA11,IF(D$3="June",AD11,AY11))))))</f>
        <v>0</v>
      </c>
      <c r="L11" s="130">
        <f ca="1">IF(D$3="January",BB11,IF(D$3="February",BC11,IF(D$3="March",BD11,IF(D$3="April",BE11,IF(D$3="May",BF11,IF(D$3="June",BG11,AZ11))))))</f>
        <v>0</v>
      </c>
      <c r="M11" s="156"/>
      <c r="N11" s="157">
        <f>$C11</f>
        <v>103</v>
      </c>
      <c r="O11" s="129">
        <f>Form28!O11</f>
        <v>0</v>
      </c>
      <c r="P11" s="156"/>
      <c r="Q11" s="157">
        <f>$C11</f>
        <v>103</v>
      </c>
      <c r="R11" s="129">
        <f>Form28!R11</f>
        <v>0</v>
      </c>
      <c r="S11" s="156"/>
      <c r="T11" s="157">
        <f>$C11</f>
        <v>103</v>
      </c>
      <c r="U11" s="129">
        <f>Form28!U11</f>
        <v>0</v>
      </c>
      <c r="V11" s="156"/>
      <c r="W11" s="157">
        <f>$C11</f>
        <v>103</v>
      </c>
      <c r="X11" s="129">
        <f>Form28!X11</f>
        <v>0</v>
      </c>
      <c r="Y11" s="156"/>
      <c r="Z11" s="157">
        <f>$C11</f>
        <v>103</v>
      </c>
      <c r="AA11" s="129">
        <f>Form28!AA11</f>
        <v>0</v>
      </c>
      <c r="AB11" s="156"/>
      <c r="AC11" s="157">
        <f>$C11</f>
        <v>103</v>
      </c>
      <c r="AD11" s="129">
        <f>Form28!AD11</f>
        <v>0</v>
      </c>
      <c r="AE11" s="156"/>
      <c r="AF11" s="157">
        <f>$C11</f>
        <v>103</v>
      </c>
      <c r="AG11" s="129">
        <f>Form28!AG11</f>
        <v>0</v>
      </c>
      <c r="AH11" s="156"/>
      <c r="AI11" s="157">
        <f>$C11</f>
        <v>103</v>
      </c>
      <c r="AJ11" s="129">
        <f>Form28!AJ11</f>
        <v>0</v>
      </c>
      <c r="AK11" s="156"/>
      <c r="AL11" s="157">
        <f>$C11</f>
        <v>103</v>
      </c>
      <c r="AM11" s="129">
        <f>Form28!AM11</f>
        <v>0</v>
      </c>
      <c r="AN11" s="156"/>
      <c r="AO11" s="157">
        <f>$C11</f>
        <v>103</v>
      </c>
      <c r="AP11" s="129">
        <f>Form28!AP11</f>
        <v>0</v>
      </c>
      <c r="AQ11" s="156"/>
      <c r="AR11" s="157">
        <f>$C11</f>
        <v>103</v>
      </c>
      <c r="AS11" s="129">
        <f>Form28!AS11</f>
        <v>0</v>
      </c>
      <c r="AT11" s="156"/>
      <c r="AU11" s="157">
        <f>$C11</f>
        <v>103</v>
      </c>
      <c r="AV11" s="129">
        <f>Form28!AV11</f>
        <v>0</v>
      </c>
      <c r="AW11" s="156"/>
      <c r="AX11" s="156"/>
      <c r="AY11" s="156">
        <f ca="1">IF($AY$2=7,AG11,IF($AY$2=8,AJ11,IF($AY$2=9,AM11,IF($AY$2=10,AP11,IF($AY$2=11,AS11,IF($AY$2=12,AV11,"unknown"))))))</f>
        <v>0</v>
      </c>
      <c r="AZ11" s="156">
        <f ca="1">IF($AY$2=7,BH11,IF($AY$2=8,BI11,IF($AY$2=9,BJ11,IF($AY$2=10,BK11,IF($AY$2=11,BL11,IF($AY$2=12,BM11,"unknown"))))))</f>
        <v>0</v>
      </c>
      <c r="BA11" s="156"/>
      <c r="BB11" s="183">
        <f>O11</f>
        <v>0</v>
      </c>
      <c r="BC11" s="183">
        <f>BB11+R11</f>
        <v>0</v>
      </c>
      <c r="BD11" s="183">
        <f>BC11+U11</f>
        <v>0</v>
      </c>
      <c r="BE11" s="183">
        <f>BD11+X11</f>
        <v>0</v>
      </c>
      <c r="BF11" s="183">
        <f>BE11+AA11</f>
        <v>0</v>
      </c>
      <c r="BG11" s="183">
        <f>BF11+AD11</f>
        <v>0</v>
      </c>
      <c r="BH11" s="183">
        <f>BG11+AG11</f>
        <v>0</v>
      </c>
      <c r="BI11" s="183">
        <f>BH11+AJ11</f>
        <v>0</v>
      </c>
      <c r="BJ11" s="183">
        <f>BI11+AM11</f>
        <v>0</v>
      </c>
      <c r="BK11" s="183">
        <f>BJ11+AP11</f>
        <v>0</v>
      </c>
      <c r="BL11" s="183">
        <f>BK11+AS11</f>
        <v>0</v>
      </c>
      <c r="BM11" s="183">
        <f>BL11+AV11</f>
        <v>0</v>
      </c>
      <c r="BN11" s="156"/>
      <c r="BO11" s="156"/>
    </row>
    <row r="12" spans="1:67" ht="14.25" thickTop="1" thickBot="1" x14ac:dyDescent="0.25">
      <c r="A12" s="195"/>
      <c r="B12" s="178"/>
      <c r="C12" s="178"/>
      <c r="D12" s="178" t="s">
        <v>5</v>
      </c>
      <c r="E12" s="178"/>
      <c r="F12" s="178"/>
      <c r="G12" s="178"/>
      <c r="H12" s="178"/>
      <c r="I12" s="179"/>
      <c r="J12" s="180">
        <v>2</v>
      </c>
      <c r="K12" s="196">
        <f ca="1">SUM(K9:K11)</f>
        <v>-101.74</v>
      </c>
      <c r="L12" s="196">
        <f ca="1">SUM(L9:L11)</f>
        <v>1182.26</v>
      </c>
      <c r="M12" s="156"/>
      <c r="N12" s="157">
        <f>$J12</f>
        <v>2</v>
      </c>
      <c r="O12" s="129">
        <f>SUM(O9:O11)</f>
        <v>864</v>
      </c>
      <c r="P12" s="156"/>
      <c r="Q12" s="157">
        <f>$J12</f>
        <v>2</v>
      </c>
      <c r="R12" s="129">
        <f>SUM(R9:R11)</f>
        <v>180</v>
      </c>
      <c r="S12" s="156"/>
      <c r="T12" s="157">
        <f>$J12</f>
        <v>2</v>
      </c>
      <c r="U12" s="129">
        <f>SUM(U9:U11)</f>
        <v>108</v>
      </c>
      <c r="V12" s="156"/>
      <c r="W12" s="157">
        <f>$J12</f>
        <v>2</v>
      </c>
      <c r="X12" s="129">
        <f>SUM(X9:X11)</f>
        <v>36</v>
      </c>
      <c r="Y12" s="156"/>
      <c r="Z12" s="157">
        <f>$J12</f>
        <v>2</v>
      </c>
      <c r="AA12" s="129">
        <f>SUM(AA9:AA11)</f>
        <v>36</v>
      </c>
      <c r="AB12" s="156"/>
      <c r="AC12" s="157">
        <f>$J12</f>
        <v>2</v>
      </c>
      <c r="AD12" s="129">
        <f>SUM(AD9:AD11)</f>
        <v>24</v>
      </c>
      <c r="AE12" s="156"/>
      <c r="AF12" s="157">
        <f>$J12</f>
        <v>2</v>
      </c>
      <c r="AG12" s="129">
        <f>SUM(AG9:AG11)</f>
        <v>0</v>
      </c>
      <c r="AH12" s="156"/>
      <c r="AI12" s="157">
        <f>$J12</f>
        <v>2</v>
      </c>
      <c r="AJ12" s="129">
        <f>SUM(AJ9:AJ11)</f>
        <v>36</v>
      </c>
      <c r="AK12" s="156"/>
      <c r="AL12" s="157">
        <f>$J12</f>
        <v>2</v>
      </c>
      <c r="AM12" s="129">
        <f>SUM(AM9:AM11)</f>
        <v>0</v>
      </c>
      <c r="AN12" s="156"/>
      <c r="AO12" s="157">
        <f>$J12</f>
        <v>2</v>
      </c>
      <c r="AP12" s="129">
        <f>SUM(AP9:AP11)</f>
        <v>0</v>
      </c>
      <c r="AQ12" s="156"/>
      <c r="AR12" s="157">
        <f>$J12</f>
        <v>2</v>
      </c>
      <c r="AS12" s="129">
        <f>SUM(AS9:AS11)</f>
        <v>0</v>
      </c>
      <c r="AT12" s="156"/>
      <c r="AU12" s="157">
        <f>$J12</f>
        <v>2</v>
      </c>
      <c r="AV12" s="129">
        <f>SUM(AV9:AV11)</f>
        <v>-101.74</v>
      </c>
      <c r="AW12" s="156"/>
      <c r="AX12" s="156"/>
      <c r="AY12" s="156">
        <f ca="1">IF($AY$2=7,AG12,IF($AY$2=8,AJ12,IF($AY$2=9,AM12,IF($AY$2=10,AP12,IF($AY$2=11,AS12,IF($AY$2=12,AV12,"unknown"))))))</f>
        <v>-101.74</v>
      </c>
      <c r="AZ12" s="156"/>
      <c r="BA12" s="156"/>
      <c r="BB12" s="156"/>
      <c r="BC12" s="156"/>
      <c r="BD12" s="156"/>
      <c r="BE12" s="156"/>
      <c r="BF12" s="156"/>
      <c r="BG12" s="156"/>
      <c r="BH12" s="156"/>
      <c r="BI12" s="156"/>
      <c r="BJ12" s="156"/>
      <c r="BK12" s="156"/>
      <c r="BL12" s="156"/>
      <c r="BM12" s="156"/>
      <c r="BN12" s="156"/>
      <c r="BO12" s="156"/>
    </row>
    <row r="13" spans="1:67" ht="13.5" thickBot="1" x14ac:dyDescent="0.25">
      <c r="A13" s="197"/>
      <c r="B13" s="167" t="s">
        <v>6</v>
      </c>
      <c r="C13" s="167"/>
      <c r="D13" s="167"/>
      <c r="E13" s="167"/>
      <c r="F13" s="167"/>
      <c r="G13" s="167"/>
      <c r="H13" s="167"/>
      <c r="I13" s="167"/>
      <c r="J13" s="170"/>
      <c r="K13" s="191"/>
      <c r="L13" s="192"/>
      <c r="M13" s="156"/>
      <c r="N13" s="157"/>
      <c r="O13" s="191"/>
      <c r="P13" s="156"/>
      <c r="Q13" s="157"/>
      <c r="R13" s="191"/>
      <c r="S13" s="156"/>
      <c r="T13" s="157"/>
      <c r="U13" s="191"/>
      <c r="V13" s="156"/>
      <c r="W13" s="157"/>
      <c r="X13" s="191"/>
      <c r="Y13" s="156"/>
      <c r="Z13" s="157"/>
      <c r="AA13" s="191"/>
      <c r="AB13" s="156"/>
      <c r="AC13" s="157"/>
      <c r="AD13" s="191"/>
      <c r="AE13" s="156"/>
      <c r="AF13" s="157"/>
      <c r="AG13" s="191"/>
      <c r="AH13" s="156"/>
      <c r="AI13" s="157"/>
      <c r="AJ13" s="191"/>
      <c r="AK13" s="156"/>
      <c r="AL13" s="157"/>
      <c r="AM13" s="191"/>
      <c r="AN13" s="156"/>
      <c r="AO13" s="157"/>
      <c r="AP13" s="191"/>
      <c r="AQ13" s="156"/>
      <c r="AR13" s="157"/>
      <c r="AS13" s="191"/>
      <c r="AT13" s="156"/>
      <c r="AU13" s="157"/>
      <c r="AV13" s="191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</row>
    <row r="14" spans="1:67" ht="14.25" thickTop="1" thickBot="1" x14ac:dyDescent="0.25">
      <c r="A14" s="193"/>
      <c r="B14" s="167"/>
      <c r="C14" s="167">
        <v>201</v>
      </c>
      <c r="D14" s="167" t="s">
        <v>7</v>
      </c>
      <c r="E14" s="167"/>
      <c r="F14" s="167"/>
      <c r="G14" s="167"/>
      <c r="H14" s="167"/>
      <c r="I14" s="167"/>
      <c r="J14" s="170"/>
      <c r="K14" s="130">
        <f t="shared" ref="K14:K20" ca="1" si="0">IF(D$3="January",O14,IF(D$3="February",R14,IF(D$3="March",U14,IF(D$3="April",X14,IF(D$3="May",AA14,IF(D$3="June",AD14,AY14))))))</f>
        <v>85.42</v>
      </c>
      <c r="L14" s="130">
        <f t="shared" ref="L14:L20" ca="1" si="1">IF(D$3="January",BB14,IF(D$3="February",BC14,IF(D$3="March",BD14,IF(D$3="April",BE14,IF(D$3="May",BF14,IF(D$3="June",BG14,AZ14))))))</f>
        <v>276.19</v>
      </c>
      <c r="M14" s="156"/>
      <c r="N14" s="157">
        <f>$C14</f>
        <v>201</v>
      </c>
      <c r="O14" s="129">
        <f>Form28!O14</f>
        <v>0</v>
      </c>
      <c r="P14" s="156"/>
      <c r="Q14" s="157">
        <f>$C14</f>
        <v>201</v>
      </c>
      <c r="R14" s="129">
        <f>Form28!R14</f>
        <v>129.52000000000001</v>
      </c>
      <c r="S14" s="156"/>
      <c r="T14" s="157">
        <f>$C14</f>
        <v>201</v>
      </c>
      <c r="U14" s="129">
        <f>Form28!U14</f>
        <v>10.75</v>
      </c>
      <c r="V14" s="156"/>
      <c r="W14" s="157">
        <f>$C14</f>
        <v>201</v>
      </c>
      <c r="X14" s="129">
        <f>Form28!X14</f>
        <v>0</v>
      </c>
      <c r="Y14" s="156"/>
      <c r="Z14" s="157">
        <f>$C14</f>
        <v>201</v>
      </c>
      <c r="AA14" s="129">
        <f>Form28!AA14</f>
        <v>0</v>
      </c>
      <c r="AB14" s="156"/>
      <c r="AC14" s="157">
        <f>$C14</f>
        <v>201</v>
      </c>
      <c r="AD14" s="129">
        <f>Form28!AD14</f>
        <v>8</v>
      </c>
      <c r="AE14" s="156"/>
      <c r="AF14" s="157">
        <f>$C14</f>
        <v>201</v>
      </c>
      <c r="AG14" s="129">
        <f>Form28!AG14</f>
        <v>0</v>
      </c>
      <c r="AH14" s="156"/>
      <c r="AI14" s="157">
        <f>$C14</f>
        <v>201</v>
      </c>
      <c r="AJ14" s="129">
        <f>Form28!AJ14</f>
        <v>0</v>
      </c>
      <c r="AK14" s="156"/>
      <c r="AL14" s="157">
        <f>$C14</f>
        <v>201</v>
      </c>
      <c r="AM14" s="129">
        <f>Form28!AM14</f>
        <v>0</v>
      </c>
      <c r="AN14" s="156"/>
      <c r="AO14" s="157">
        <f>$C14</f>
        <v>201</v>
      </c>
      <c r="AP14" s="129">
        <f>Form28!AP14</f>
        <v>34</v>
      </c>
      <c r="AQ14" s="156"/>
      <c r="AR14" s="157">
        <f>$C14</f>
        <v>201</v>
      </c>
      <c r="AS14" s="129">
        <f>Form28!AS14</f>
        <v>8.5</v>
      </c>
      <c r="AT14" s="156"/>
      <c r="AU14" s="157">
        <f>$C14</f>
        <v>201</v>
      </c>
      <c r="AV14" s="129">
        <f>Form28!AV14</f>
        <v>85.42</v>
      </c>
      <c r="AW14" s="156"/>
      <c r="AX14" s="156"/>
      <c r="AY14" s="156">
        <f t="shared" ref="AY14:AY22" ca="1" si="2">IF($AY$2=7,AG14,IF($AY$2=8,AJ14,IF($AY$2=9,AM14,IF($AY$2=10,AP14,IF($AY$2=11,AS14,IF($AY$2=12,AV14,"unknown"))))))</f>
        <v>85.42</v>
      </c>
      <c r="AZ14" s="156">
        <f t="shared" ref="AZ14:AZ20" ca="1" si="3">IF($AY$2=7,BH14,IF($AY$2=8,BI14,IF($AY$2=9,BJ14,IF($AY$2=10,BK14,IF($AY$2=11,BL14,IF($AY$2=12,BM14,"unknown"))))))</f>
        <v>276.19</v>
      </c>
      <c r="BA14" s="156"/>
      <c r="BB14" s="183">
        <f t="shared" ref="BB14:BB20" si="4">O14</f>
        <v>0</v>
      </c>
      <c r="BC14" s="183">
        <f t="shared" ref="BC14:BC20" si="5">BB14+R14</f>
        <v>129.52000000000001</v>
      </c>
      <c r="BD14" s="183">
        <f t="shared" ref="BD14:BD20" si="6">BC14+U14</f>
        <v>140.27000000000001</v>
      </c>
      <c r="BE14" s="183">
        <f t="shared" ref="BE14:BE20" si="7">BD14+X14</f>
        <v>140.27000000000001</v>
      </c>
      <c r="BF14" s="183">
        <f t="shared" ref="BF14:BF20" si="8">BE14+AA14</f>
        <v>140.27000000000001</v>
      </c>
      <c r="BG14" s="183">
        <f t="shared" ref="BG14:BG20" si="9">BF14+AD14</f>
        <v>148.27000000000001</v>
      </c>
      <c r="BH14" s="183">
        <f t="shared" ref="BH14:BH20" si="10">BG14+AG14</f>
        <v>148.27000000000001</v>
      </c>
      <c r="BI14" s="183">
        <f t="shared" ref="BI14:BI20" si="11">BH14+AJ14</f>
        <v>148.27000000000001</v>
      </c>
      <c r="BJ14" s="183">
        <f t="shared" ref="BJ14:BJ20" si="12">BI14+AM14</f>
        <v>148.27000000000001</v>
      </c>
      <c r="BK14" s="183">
        <f t="shared" ref="BK14:BK20" si="13">BJ14+AP14</f>
        <v>182.27</v>
      </c>
      <c r="BL14" s="183">
        <f t="shared" ref="BL14:BL20" si="14">BK14+AS14</f>
        <v>190.77</v>
      </c>
      <c r="BM14" s="183">
        <f t="shared" ref="BM14:BM20" si="15">BL14+AV14</f>
        <v>276.19</v>
      </c>
      <c r="BN14" s="156"/>
      <c r="BO14" s="156"/>
    </row>
    <row r="15" spans="1:67" ht="14.25" thickTop="1" thickBot="1" x14ac:dyDescent="0.25">
      <c r="A15" s="193"/>
      <c r="B15" s="167"/>
      <c r="C15" s="167">
        <v>202</v>
      </c>
      <c r="D15" s="167" t="s">
        <v>8</v>
      </c>
      <c r="E15" s="167"/>
      <c r="F15" s="167"/>
      <c r="G15" s="167"/>
      <c r="H15" s="167"/>
      <c r="I15" s="167"/>
      <c r="J15" s="170"/>
      <c r="K15" s="130">
        <f t="shared" ca="1" si="0"/>
        <v>0</v>
      </c>
      <c r="L15" s="130">
        <f t="shared" ca="1" si="1"/>
        <v>0</v>
      </c>
      <c r="M15" s="156"/>
      <c r="N15" s="157">
        <f t="shared" ref="N15:N20" si="16">$C15</f>
        <v>202</v>
      </c>
      <c r="O15" s="129">
        <f>Form28!O15</f>
        <v>0</v>
      </c>
      <c r="P15" s="156"/>
      <c r="Q15" s="157">
        <f t="shared" ref="Q15:Q20" si="17">$C15</f>
        <v>202</v>
      </c>
      <c r="R15" s="129">
        <f>Form28!R15</f>
        <v>0</v>
      </c>
      <c r="S15" s="156"/>
      <c r="T15" s="157">
        <f t="shared" ref="T15:T20" si="18">$C15</f>
        <v>202</v>
      </c>
      <c r="U15" s="129">
        <f>Form28!U15</f>
        <v>0</v>
      </c>
      <c r="V15" s="156"/>
      <c r="W15" s="157">
        <f t="shared" ref="W15:W20" si="19">$C15</f>
        <v>202</v>
      </c>
      <c r="X15" s="129">
        <f>Form28!X15</f>
        <v>0</v>
      </c>
      <c r="Y15" s="156"/>
      <c r="Z15" s="157">
        <f t="shared" ref="Z15:Z20" si="20">$C15</f>
        <v>202</v>
      </c>
      <c r="AA15" s="129">
        <f>Form28!AA15</f>
        <v>0</v>
      </c>
      <c r="AB15" s="156"/>
      <c r="AC15" s="157">
        <f t="shared" ref="AC15:AC20" si="21">$C15</f>
        <v>202</v>
      </c>
      <c r="AD15" s="129">
        <f>Form28!AD15</f>
        <v>0</v>
      </c>
      <c r="AE15" s="156"/>
      <c r="AF15" s="157">
        <f t="shared" ref="AF15:AF20" si="22">$C15</f>
        <v>202</v>
      </c>
      <c r="AG15" s="129">
        <f>Form28!AG15</f>
        <v>0</v>
      </c>
      <c r="AH15" s="156"/>
      <c r="AI15" s="157">
        <f t="shared" ref="AI15:AI20" si="23">$C15</f>
        <v>202</v>
      </c>
      <c r="AJ15" s="129">
        <f>Form28!AJ15</f>
        <v>0</v>
      </c>
      <c r="AK15" s="156"/>
      <c r="AL15" s="157">
        <f t="shared" ref="AL15:AL20" si="24">$C15</f>
        <v>202</v>
      </c>
      <c r="AM15" s="129">
        <f>Form28!AM15</f>
        <v>0</v>
      </c>
      <c r="AN15" s="156"/>
      <c r="AO15" s="157">
        <f t="shared" ref="AO15:AO20" si="25">$C15</f>
        <v>202</v>
      </c>
      <c r="AP15" s="129">
        <f>Form28!AP15</f>
        <v>0</v>
      </c>
      <c r="AQ15" s="156"/>
      <c r="AR15" s="157">
        <f t="shared" ref="AR15:AR20" si="26">$C15</f>
        <v>202</v>
      </c>
      <c r="AS15" s="129">
        <f>Form28!AS15</f>
        <v>0</v>
      </c>
      <c r="AT15" s="156"/>
      <c r="AU15" s="157">
        <f t="shared" ref="AU15:AU20" si="27">$C15</f>
        <v>202</v>
      </c>
      <c r="AV15" s="129">
        <f>Form28!AV15</f>
        <v>0</v>
      </c>
      <c r="AW15" s="156"/>
      <c r="AX15" s="156"/>
      <c r="AY15" s="156">
        <f t="shared" ca="1" si="2"/>
        <v>0</v>
      </c>
      <c r="AZ15" s="156">
        <f t="shared" ca="1" si="3"/>
        <v>0</v>
      </c>
      <c r="BA15" s="156"/>
      <c r="BB15" s="183">
        <f t="shared" si="4"/>
        <v>0</v>
      </c>
      <c r="BC15" s="183">
        <f t="shared" si="5"/>
        <v>0</v>
      </c>
      <c r="BD15" s="183">
        <f t="shared" si="6"/>
        <v>0</v>
      </c>
      <c r="BE15" s="183">
        <f t="shared" si="7"/>
        <v>0</v>
      </c>
      <c r="BF15" s="183">
        <f t="shared" si="8"/>
        <v>0</v>
      </c>
      <c r="BG15" s="183">
        <f t="shared" si="9"/>
        <v>0</v>
      </c>
      <c r="BH15" s="183">
        <f t="shared" si="10"/>
        <v>0</v>
      </c>
      <c r="BI15" s="183">
        <f t="shared" si="11"/>
        <v>0</v>
      </c>
      <c r="BJ15" s="183">
        <f t="shared" si="12"/>
        <v>0</v>
      </c>
      <c r="BK15" s="183">
        <f t="shared" si="13"/>
        <v>0</v>
      </c>
      <c r="BL15" s="183">
        <f t="shared" si="14"/>
        <v>0</v>
      </c>
      <c r="BM15" s="183">
        <f t="shared" si="15"/>
        <v>0</v>
      </c>
      <c r="BN15" s="156"/>
      <c r="BO15" s="156"/>
    </row>
    <row r="16" spans="1:67" ht="14.25" thickTop="1" thickBot="1" x14ac:dyDescent="0.25">
      <c r="A16" s="193"/>
      <c r="B16" s="167"/>
      <c r="C16" s="167">
        <v>203</v>
      </c>
      <c r="D16" s="167" t="s">
        <v>9</v>
      </c>
      <c r="E16" s="167"/>
      <c r="F16" s="167"/>
      <c r="G16" s="167"/>
      <c r="H16" s="167"/>
      <c r="I16" s="167"/>
      <c r="J16" s="170"/>
      <c r="K16" s="130">
        <f t="shared" ca="1" si="0"/>
        <v>0</v>
      </c>
      <c r="L16" s="130">
        <f t="shared" ca="1" si="1"/>
        <v>8</v>
      </c>
      <c r="M16" s="156"/>
      <c r="N16" s="157">
        <f t="shared" si="16"/>
        <v>203</v>
      </c>
      <c r="O16" s="129">
        <f>Form28!O16</f>
        <v>0</v>
      </c>
      <c r="P16" s="156"/>
      <c r="Q16" s="157">
        <f t="shared" si="17"/>
        <v>203</v>
      </c>
      <c r="R16" s="129">
        <f>Form28!R16</f>
        <v>0</v>
      </c>
      <c r="S16" s="156"/>
      <c r="T16" s="157">
        <f t="shared" si="18"/>
        <v>203</v>
      </c>
      <c r="U16" s="129">
        <f>Form28!U16</f>
        <v>0</v>
      </c>
      <c r="V16" s="156"/>
      <c r="W16" s="157">
        <f t="shared" si="19"/>
        <v>203</v>
      </c>
      <c r="X16" s="129">
        <f>Form28!X16</f>
        <v>0</v>
      </c>
      <c r="Y16" s="156"/>
      <c r="Z16" s="157">
        <f t="shared" si="20"/>
        <v>203</v>
      </c>
      <c r="AA16" s="129">
        <f>Form28!AA16</f>
        <v>0</v>
      </c>
      <c r="AB16" s="156"/>
      <c r="AC16" s="157">
        <f t="shared" si="21"/>
        <v>203</v>
      </c>
      <c r="AD16" s="129">
        <f>Form28!AD16</f>
        <v>0</v>
      </c>
      <c r="AE16" s="156"/>
      <c r="AF16" s="157">
        <f t="shared" si="22"/>
        <v>203</v>
      </c>
      <c r="AG16" s="129">
        <f>Form28!AG16</f>
        <v>0</v>
      </c>
      <c r="AH16" s="156"/>
      <c r="AI16" s="157">
        <f t="shared" si="23"/>
        <v>203</v>
      </c>
      <c r="AJ16" s="129">
        <f>Form28!AJ16</f>
        <v>0</v>
      </c>
      <c r="AK16" s="156"/>
      <c r="AL16" s="157">
        <f t="shared" si="24"/>
        <v>203</v>
      </c>
      <c r="AM16" s="129">
        <f>Form28!AM16</f>
        <v>8</v>
      </c>
      <c r="AN16" s="156"/>
      <c r="AO16" s="157">
        <f t="shared" si="25"/>
        <v>203</v>
      </c>
      <c r="AP16" s="129">
        <f>Form28!AP16</f>
        <v>0</v>
      </c>
      <c r="AQ16" s="156"/>
      <c r="AR16" s="157">
        <f t="shared" si="26"/>
        <v>203</v>
      </c>
      <c r="AS16" s="129">
        <f>Form28!AS16</f>
        <v>0</v>
      </c>
      <c r="AT16" s="156"/>
      <c r="AU16" s="157">
        <f t="shared" si="27"/>
        <v>203</v>
      </c>
      <c r="AV16" s="129">
        <f>Form28!AV16</f>
        <v>0</v>
      </c>
      <c r="AW16" s="156"/>
      <c r="AX16" s="156"/>
      <c r="AY16" s="156">
        <f t="shared" ca="1" si="2"/>
        <v>0</v>
      </c>
      <c r="AZ16" s="156">
        <f t="shared" ca="1" si="3"/>
        <v>8</v>
      </c>
      <c r="BA16" s="156"/>
      <c r="BB16" s="183">
        <f t="shared" si="4"/>
        <v>0</v>
      </c>
      <c r="BC16" s="183">
        <f t="shared" si="5"/>
        <v>0</v>
      </c>
      <c r="BD16" s="183">
        <f t="shared" si="6"/>
        <v>0</v>
      </c>
      <c r="BE16" s="183">
        <f t="shared" si="7"/>
        <v>0</v>
      </c>
      <c r="BF16" s="183">
        <f t="shared" si="8"/>
        <v>0</v>
      </c>
      <c r="BG16" s="183">
        <f t="shared" si="9"/>
        <v>0</v>
      </c>
      <c r="BH16" s="183">
        <f t="shared" si="10"/>
        <v>0</v>
      </c>
      <c r="BI16" s="183">
        <f t="shared" si="11"/>
        <v>0</v>
      </c>
      <c r="BJ16" s="183">
        <f t="shared" si="12"/>
        <v>8</v>
      </c>
      <c r="BK16" s="183">
        <f t="shared" si="13"/>
        <v>8</v>
      </c>
      <c r="BL16" s="183">
        <f t="shared" si="14"/>
        <v>8</v>
      </c>
      <c r="BM16" s="183">
        <f t="shared" si="15"/>
        <v>8</v>
      </c>
      <c r="BN16" s="156"/>
      <c r="BO16" s="156"/>
    </row>
    <row r="17" spans="1:67" ht="14.25" thickTop="1" thickBot="1" x14ac:dyDescent="0.25">
      <c r="A17" s="193"/>
      <c r="B17" s="167"/>
      <c r="C17" s="167">
        <v>204</v>
      </c>
      <c r="D17" s="167" t="s">
        <v>10</v>
      </c>
      <c r="E17" s="167"/>
      <c r="F17" s="167"/>
      <c r="G17" s="167"/>
      <c r="H17" s="167"/>
      <c r="I17" s="167"/>
      <c r="J17" s="170"/>
      <c r="K17" s="130">
        <f t="shared" ca="1" si="0"/>
        <v>0</v>
      </c>
      <c r="L17" s="130">
        <f t="shared" ca="1" si="1"/>
        <v>1046</v>
      </c>
      <c r="M17" s="156"/>
      <c r="N17" s="157">
        <f t="shared" si="16"/>
        <v>204</v>
      </c>
      <c r="O17" s="129">
        <f>Form28!O17</f>
        <v>70</v>
      </c>
      <c r="P17" s="156"/>
      <c r="Q17" s="157">
        <f t="shared" si="17"/>
        <v>204</v>
      </c>
      <c r="R17" s="129">
        <f>Form28!R17</f>
        <v>98</v>
      </c>
      <c r="S17" s="156"/>
      <c r="T17" s="157">
        <f t="shared" si="18"/>
        <v>204</v>
      </c>
      <c r="U17" s="129">
        <f>Form28!U17</f>
        <v>182</v>
      </c>
      <c r="V17" s="156"/>
      <c r="W17" s="157">
        <f t="shared" si="19"/>
        <v>204</v>
      </c>
      <c r="X17" s="129">
        <f>Form28!X17</f>
        <v>96</v>
      </c>
      <c r="Y17" s="156"/>
      <c r="Z17" s="157">
        <f t="shared" si="20"/>
        <v>204</v>
      </c>
      <c r="AA17" s="129">
        <f>Form28!AA17</f>
        <v>75</v>
      </c>
      <c r="AB17" s="156"/>
      <c r="AC17" s="157">
        <f t="shared" si="21"/>
        <v>204</v>
      </c>
      <c r="AD17" s="129">
        <f>Form28!AD17</f>
        <v>75</v>
      </c>
      <c r="AE17" s="156"/>
      <c r="AF17" s="157">
        <f t="shared" si="22"/>
        <v>204</v>
      </c>
      <c r="AG17" s="129">
        <f>Form28!AG17</f>
        <v>0</v>
      </c>
      <c r="AH17" s="156"/>
      <c r="AI17" s="157">
        <f t="shared" si="23"/>
        <v>204</v>
      </c>
      <c r="AJ17" s="129">
        <f>Form28!AJ17</f>
        <v>135</v>
      </c>
      <c r="AK17" s="156"/>
      <c r="AL17" s="157">
        <f t="shared" si="24"/>
        <v>204</v>
      </c>
      <c r="AM17" s="129">
        <f>Form28!AM17</f>
        <v>135</v>
      </c>
      <c r="AN17" s="156"/>
      <c r="AO17" s="157">
        <f t="shared" si="25"/>
        <v>204</v>
      </c>
      <c r="AP17" s="129">
        <f>Form28!AP17</f>
        <v>105</v>
      </c>
      <c r="AQ17" s="156"/>
      <c r="AR17" s="157">
        <f t="shared" si="26"/>
        <v>204</v>
      </c>
      <c r="AS17" s="129">
        <f>Form28!AS17</f>
        <v>75</v>
      </c>
      <c r="AT17" s="156"/>
      <c r="AU17" s="157">
        <f t="shared" si="27"/>
        <v>204</v>
      </c>
      <c r="AV17" s="129">
        <f>Form28!AV17</f>
        <v>0</v>
      </c>
      <c r="AW17" s="156"/>
      <c r="AX17" s="156"/>
      <c r="AY17" s="156">
        <f t="shared" ca="1" si="2"/>
        <v>0</v>
      </c>
      <c r="AZ17" s="156">
        <f t="shared" ca="1" si="3"/>
        <v>1046</v>
      </c>
      <c r="BA17" s="156"/>
      <c r="BB17" s="183">
        <f t="shared" si="4"/>
        <v>70</v>
      </c>
      <c r="BC17" s="183">
        <f t="shared" si="5"/>
        <v>168</v>
      </c>
      <c r="BD17" s="183">
        <f t="shared" si="6"/>
        <v>350</v>
      </c>
      <c r="BE17" s="183">
        <f t="shared" si="7"/>
        <v>446</v>
      </c>
      <c r="BF17" s="183">
        <f t="shared" si="8"/>
        <v>521</v>
      </c>
      <c r="BG17" s="183">
        <f t="shared" si="9"/>
        <v>596</v>
      </c>
      <c r="BH17" s="183">
        <f t="shared" si="10"/>
        <v>596</v>
      </c>
      <c r="BI17" s="183">
        <f t="shared" si="11"/>
        <v>731</v>
      </c>
      <c r="BJ17" s="183">
        <f t="shared" si="12"/>
        <v>866</v>
      </c>
      <c r="BK17" s="183">
        <f t="shared" si="13"/>
        <v>971</v>
      </c>
      <c r="BL17" s="183">
        <f t="shared" si="14"/>
        <v>1046</v>
      </c>
      <c r="BM17" s="183">
        <f t="shared" si="15"/>
        <v>1046</v>
      </c>
      <c r="BN17" s="156"/>
      <c r="BO17" s="156"/>
    </row>
    <row r="18" spans="1:67" ht="14.25" thickTop="1" thickBot="1" x14ac:dyDescent="0.25">
      <c r="A18" s="193"/>
      <c r="B18" s="167"/>
      <c r="C18" s="167">
        <v>205</v>
      </c>
      <c r="D18" s="167" t="s">
        <v>11</v>
      </c>
      <c r="E18" s="167"/>
      <c r="F18" s="167"/>
      <c r="G18" s="167"/>
      <c r="H18" s="167"/>
      <c r="I18" s="167"/>
      <c r="J18" s="170"/>
      <c r="K18" s="130">
        <f t="shared" ca="1" si="0"/>
        <v>0</v>
      </c>
      <c r="L18" s="130">
        <f t="shared" ca="1" si="1"/>
        <v>696.25</v>
      </c>
      <c r="M18" s="156"/>
      <c r="N18" s="157">
        <f t="shared" si="16"/>
        <v>205</v>
      </c>
      <c r="O18" s="129">
        <f>Form28!O18</f>
        <v>162.5</v>
      </c>
      <c r="P18" s="156"/>
      <c r="Q18" s="157">
        <f t="shared" si="17"/>
        <v>205</v>
      </c>
      <c r="R18" s="129">
        <f>Form28!R18</f>
        <v>0</v>
      </c>
      <c r="S18" s="156"/>
      <c r="T18" s="157">
        <f t="shared" si="18"/>
        <v>205</v>
      </c>
      <c r="U18" s="129">
        <f>Form28!U18</f>
        <v>0</v>
      </c>
      <c r="V18" s="156"/>
      <c r="W18" s="157">
        <f t="shared" si="19"/>
        <v>205</v>
      </c>
      <c r="X18" s="129">
        <f>Form28!X18</f>
        <v>165</v>
      </c>
      <c r="Y18" s="156"/>
      <c r="Z18" s="157">
        <f t="shared" si="20"/>
        <v>205</v>
      </c>
      <c r="AA18" s="129">
        <f>Form28!AA18</f>
        <v>0</v>
      </c>
      <c r="AB18" s="156"/>
      <c r="AC18" s="157">
        <f t="shared" si="21"/>
        <v>205</v>
      </c>
      <c r="AD18" s="129">
        <f>Form28!AD18</f>
        <v>0</v>
      </c>
      <c r="AE18" s="156"/>
      <c r="AF18" s="157">
        <f t="shared" si="22"/>
        <v>205</v>
      </c>
      <c r="AG18" s="129">
        <f>Form28!AG18</f>
        <v>190</v>
      </c>
      <c r="AH18" s="156"/>
      <c r="AI18" s="157">
        <f t="shared" si="23"/>
        <v>205</v>
      </c>
      <c r="AJ18" s="129">
        <f>Form28!AJ18</f>
        <v>0</v>
      </c>
      <c r="AK18" s="156"/>
      <c r="AL18" s="157">
        <f t="shared" si="24"/>
        <v>205</v>
      </c>
      <c r="AM18" s="129">
        <f>Form28!AM18</f>
        <v>178.75</v>
      </c>
      <c r="AN18" s="156"/>
      <c r="AO18" s="157">
        <f t="shared" si="25"/>
        <v>205</v>
      </c>
      <c r="AP18" s="129">
        <f>Form28!AP18</f>
        <v>0</v>
      </c>
      <c r="AQ18" s="156"/>
      <c r="AR18" s="157">
        <f t="shared" si="26"/>
        <v>205</v>
      </c>
      <c r="AS18" s="129">
        <f>Form28!AS18</f>
        <v>0</v>
      </c>
      <c r="AT18" s="156"/>
      <c r="AU18" s="157">
        <f t="shared" si="27"/>
        <v>205</v>
      </c>
      <c r="AV18" s="129">
        <f>Form28!AV18</f>
        <v>0</v>
      </c>
      <c r="AW18" s="156"/>
      <c r="AX18" s="156"/>
      <c r="AY18" s="156">
        <f t="shared" ca="1" si="2"/>
        <v>0</v>
      </c>
      <c r="AZ18" s="156">
        <f t="shared" ca="1" si="3"/>
        <v>696.25</v>
      </c>
      <c r="BA18" s="156"/>
      <c r="BB18" s="183">
        <f t="shared" si="4"/>
        <v>162.5</v>
      </c>
      <c r="BC18" s="183">
        <f t="shared" si="5"/>
        <v>162.5</v>
      </c>
      <c r="BD18" s="183">
        <f t="shared" si="6"/>
        <v>162.5</v>
      </c>
      <c r="BE18" s="183">
        <f t="shared" si="7"/>
        <v>327.5</v>
      </c>
      <c r="BF18" s="183">
        <f t="shared" si="8"/>
        <v>327.5</v>
      </c>
      <c r="BG18" s="183">
        <f t="shared" si="9"/>
        <v>327.5</v>
      </c>
      <c r="BH18" s="183">
        <f t="shared" si="10"/>
        <v>517.5</v>
      </c>
      <c r="BI18" s="183">
        <f t="shared" si="11"/>
        <v>517.5</v>
      </c>
      <c r="BJ18" s="183">
        <f t="shared" si="12"/>
        <v>696.25</v>
      </c>
      <c r="BK18" s="183">
        <f t="shared" si="13"/>
        <v>696.25</v>
      </c>
      <c r="BL18" s="183">
        <f t="shared" si="14"/>
        <v>696.25</v>
      </c>
      <c r="BM18" s="183">
        <f t="shared" si="15"/>
        <v>696.25</v>
      </c>
      <c r="BN18" s="156"/>
      <c r="BO18" s="156"/>
    </row>
    <row r="19" spans="1:67" ht="14.25" thickTop="1" thickBot="1" x14ac:dyDescent="0.25">
      <c r="A19" s="193"/>
      <c r="B19" s="167"/>
      <c r="C19" s="167">
        <v>206</v>
      </c>
      <c r="D19" s="198" t="s">
        <v>19</v>
      </c>
      <c r="E19" s="167"/>
      <c r="F19" s="167"/>
      <c r="G19" s="167"/>
      <c r="H19" s="167"/>
      <c r="I19" s="167"/>
      <c r="J19" s="170"/>
      <c r="K19" s="130">
        <f t="shared" ca="1" si="0"/>
        <v>0</v>
      </c>
      <c r="L19" s="130">
        <f t="shared" ca="1" si="1"/>
        <v>0</v>
      </c>
      <c r="M19" s="156"/>
      <c r="N19" s="157">
        <f t="shared" si="16"/>
        <v>206</v>
      </c>
      <c r="O19" s="129">
        <f>Form28!O19</f>
        <v>0</v>
      </c>
      <c r="P19" s="156"/>
      <c r="Q19" s="157">
        <f t="shared" si="17"/>
        <v>206</v>
      </c>
      <c r="R19" s="129">
        <f>Form28!R19</f>
        <v>0</v>
      </c>
      <c r="S19" s="156"/>
      <c r="T19" s="157">
        <f t="shared" si="18"/>
        <v>206</v>
      </c>
      <c r="U19" s="129">
        <f>Form28!U19</f>
        <v>0</v>
      </c>
      <c r="V19" s="156"/>
      <c r="W19" s="157">
        <f t="shared" si="19"/>
        <v>206</v>
      </c>
      <c r="X19" s="129">
        <f>Form28!X19</f>
        <v>0</v>
      </c>
      <c r="Y19" s="156"/>
      <c r="Z19" s="157">
        <f t="shared" si="20"/>
        <v>206</v>
      </c>
      <c r="AA19" s="129">
        <f>Form28!AA19</f>
        <v>0</v>
      </c>
      <c r="AB19" s="156"/>
      <c r="AC19" s="157">
        <f t="shared" si="21"/>
        <v>206</v>
      </c>
      <c r="AD19" s="129">
        <f>Form28!AD19</f>
        <v>0</v>
      </c>
      <c r="AE19" s="156"/>
      <c r="AF19" s="157">
        <f t="shared" si="22"/>
        <v>206</v>
      </c>
      <c r="AG19" s="129">
        <f>Form28!AG19</f>
        <v>0</v>
      </c>
      <c r="AH19" s="156"/>
      <c r="AI19" s="157">
        <f t="shared" si="23"/>
        <v>206</v>
      </c>
      <c r="AJ19" s="129">
        <f>Form28!AJ19</f>
        <v>0</v>
      </c>
      <c r="AK19" s="156"/>
      <c r="AL19" s="157">
        <f t="shared" si="24"/>
        <v>206</v>
      </c>
      <c r="AM19" s="129">
        <f>Form28!AM19</f>
        <v>0</v>
      </c>
      <c r="AN19" s="156"/>
      <c r="AO19" s="157">
        <f t="shared" si="25"/>
        <v>206</v>
      </c>
      <c r="AP19" s="129">
        <f>Form28!AP19</f>
        <v>0</v>
      </c>
      <c r="AQ19" s="156"/>
      <c r="AR19" s="157">
        <f t="shared" si="26"/>
        <v>206</v>
      </c>
      <c r="AS19" s="129">
        <f>Form28!AS19</f>
        <v>0</v>
      </c>
      <c r="AT19" s="156"/>
      <c r="AU19" s="157">
        <f t="shared" si="27"/>
        <v>206</v>
      </c>
      <c r="AV19" s="129">
        <f>Form28!AV19</f>
        <v>0</v>
      </c>
      <c r="AW19" s="156"/>
      <c r="AX19" s="156"/>
      <c r="AY19" s="156">
        <f t="shared" ca="1" si="2"/>
        <v>0</v>
      </c>
      <c r="AZ19" s="156">
        <f t="shared" ca="1" si="3"/>
        <v>0</v>
      </c>
      <c r="BA19" s="156"/>
      <c r="BB19" s="183">
        <f t="shared" si="4"/>
        <v>0</v>
      </c>
      <c r="BC19" s="183">
        <f t="shared" si="5"/>
        <v>0</v>
      </c>
      <c r="BD19" s="183">
        <f t="shared" si="6"/>
        <v>0</v>
      </c>
      <c r="BE19" s="183">
        <f t="shared" si="7"/>
        <v>0</v>
      </c>
      <c r="BF19" s="183">
        <f t="shared" si="8"/>
        <v>0</v>
      </c>
      <c r="BG19" s="183">
        <f t="shared" si="9"/>
        <v>0</v>
      </c>
      <c r="BH19" s="183">
        <f t="shared" si="10"/>
        <v>0</v>
      </c>
      <c r="BI19" s="183">
        <f t="shared" si="11"/>
        <v>0</v>
      </c>
      <c r="BJ19" s="183">
        <f t="shared" si="12"/>
        <v>0</v>
      </c>
      <c r="BK19" s="183">
        <f t="shared" si="13"/>
        <v>0</v>
      </c>
      <c r="BL19" s="183">
        <f t="shared" si="14"/>
        <v>0</v>
      </c>
      <c r="BM19" s="183">
        <f t="shared" si="15"/>
        <v>0</v>
      </c>
      <c r="BN19" s="156"/>
      <c r="BO19" s="156"/>
    </row>
    <row r="20" spans="1:67" ht="14.25" thickTop="1" thickBot="1" x14ac:dyDescent="0.25">
      <c r="A20" s="193"/>
      <c r="B20" s="171"/>
      <c r="C20" s="171">
        <v>207</v>
      </c>
      <c r="D20" s="171" t="s">
        <v>19</v>
      </c>
      <c r="E20" s="171"/>
      <c r="F20" s="171"/>
      <c r="G20" s="171"/>
      <c r="H20" s="171"/>
      <c r="I20" s="171"/>
      <c r="J20" s="199"/>
      <c r="K20" s="130">
        <f t="shared" ca="1" si="0"/>
        <v>0</v>
      </c>
      <c r="L20" s="130">
        <f t="shared" ca="1" si="1"/>
        <v>0</v>
      </c>
      <c r="M20" s="156"/>
      <c r="N20" s="157">
        <f t="shared" si="16"/>
        <v>207</v>
      </c>
      <c r="O20" s="129">
        <f>Form28!O20</f>
        <v>0</v>
      </c>
      <c r="P20" s="156"/>
      <c r="Q20" s="157">
        <f t="shared" si="17"/>
        <v>207</v>
      </c>
      <c r="R20" s="129">
        <f>Form28!R20</f>
        <v>0</v>
      </c>
      <c r="S20" s="156"/>
      <c r="T20" s="157">
        <f t="shared" si="18"/>
        <v>207</v>
      </c>
      <c r="U20" s="129">
        <f>Form28!U20</f>
        <v>0</v>
      </c>
      <c r="V20" s="156"/>
      <c r="W20" s="157">
        <f t="shared" si="19"/>
        <v>207</v>
      </c>
      <c r="X20" s="129">
        <f>Form28!X20</f>
        <v>0</v>
      </c>
      <c r="Y20" s="156"/>
      <c r="Z20" s="157">
        <f t="shared" si="20"/>
        <v>207</v>
      </c>
      <c r="AA20" s="129">
        <f>Form28!AA20</f>
        <v>0</v>
      </c>
      <c r="AB20" s="156"/>
      <c r="AC20" s="157">
        <f t="shared" si="21"/>
        <v>207</v>
      </c>
      <c r="AD20" s="129">
        <f>Form28!AD20</f>
        <v>0</v>
      </c>
      <c r="AE20" s="156"/>
      <c r="AF20" s="157">
        <f t="shared" si="22"/>
        <v>207</v>
      </c>
      <c r="AG20" s="129">
        <f>Form28!AG20</f>
        <v>0</v>
      </c>
      <c r="AH20" s="156"/>
      <c r="AI20" s="157">
        <f t="shared" si="23"/>
        <v>207</v>
      </c>
      <c r="AJ20" s="129">
        <f>Form28!AJ20</f>
        <v>0</v>
      </c>
      <c r="AK20" s="156"/>
      <c r="AL20" s="157">
        <f t="shared" si="24"/>
        <v>207</v>
      </c>
      <c r="AM20" s="129">
        <f>Form28!AM20</f>
        <v>0</v>
      </c>
      <c r="AN20" s="156"/>
      <c r="AO20" s="157">
        <f t="shared" si="25"/>
        <v>207</v>
      </c>
      <c r="AP20" s="129">
        <f>Form28!AP20</f>
        <v>0</v>
      </c>
      <c r="AQ20" s="156"/>
      <c r="AR20" s="157">
        <f t="shared" si="26"/>
        <v>207</v>
      </c>
      <c r="AS20" s="129">
        <f>Form28!AS20</f>
        <v>0</v>
      </c>
      <c r="AT20" s="156"/>
      <c r="AU20" s="157">
        <f t="shared" si="27"/>
        <v>207</v>
      </c>
      <c r="AV20" s="129">
        <f>Form28!AV20</f>
        <v>0</v>
      </c>
      <c r="AW20" s="156"/>
      <c r="AX20" s="156"/>
      <c r="AY20" s="156">
        <f t="shared" ca="1" si="2"/>
        <v>0</v>
      </c>
      <c r="AZ20" s="156">
        <f t="shared" ca="1" si="3"/>
        <v>0</v>
      </c>
      <c r="BA20" s="156"/>
      <c r="BB20" s="183">
        <f t="shared" si="4"/>
        <v>0</v>
      </c>
      <c r="BC20" s="183">
        <f t="shared" si="5"/>
        <v>0</v>
      </c>
      <c r="BD20" s="183">
        <f t="shared" si="6"/>
        <v>0</v>
      </c>
      <c r="BE20" s="183">
        <f t="shared" si="7"/>
        <v>0</v>
      </c>
      <c r="BF20" s="183">
        <f t="shared" si="8"/>
        <v>0</v>
      </c>
      <c r="BG20" s="183">
        <f t="shared" si="9"/>
        <v>0</v>
      </c>
      <c r="BH20" s="183">
        <f t="shared" si="10"/>
        <v>0</v>
      </c>
      <c r="BI20" s="183">
        <f t="shared" si="11"/>
        <v>0</v>
      </c>
      <c r="BJ20" s="183">
        <f t="shared" si="12"/>
        <v>0</v>
      </c>
      <c r="BK20" s="183">
        <f t="shared" si="13"/>
        <v>0</v>
      </c>
      <c r="BL20" s="183">
        <f t="shared" si="14"/>
        <v>0</v>
      </c>
      <c r="BM20" s="183">
        <f t="shared" si="15"/>
        <v>0</v>
      </c>
      <c r="BN20" s="156"/>
      <c r="BO20" s="156"/>
    </row>
    <row r="21" spans="1:67" ht="14.25" thickTop="1" thickBot="1" x14ac:dyDescent="0.25">
      <c r="A21" s="200"/>
      <c r="B21" s="201"/>
      <c r="C21" s="201"/>
      <c r="D21" s="201" t="s">
        <v>12</v>
      </c>
      <c r="E21" s="201"/>
      <c r="F21" s="201"/>
      <c r="G21" s="201"/>
      <c r="H21" s="201"/>
      <c r="I21" s="166"/>
      <c r="J21" s="202">
        <v>3</v>
      </c>
      <c r="K21" s="129">
        <f ca="1">SUM(K14:K20)</f>
        <v>85.42</v>
      </c>
      <c r="L21" s="129">
        <f ca="1">SUM(L14:L20)</f>
        <v>2026.44</v>
      </c>
      <c r="M21" s="156"/>
      <c r="N21" s="157">
        <v>3</v>
      </c>
      <c r="O21" s="129">
        <f>SUM(O14:O20)</f>
        <v>232.5</v>
      </c>
      <c r="P21" s="156"/>
      <c r="Q21" s="157">
        <v>3</v>
      </c>
      <c r="R21" s="129">
        <f>SUM(R14:R20)</f>
        <v>227.52</v>
      </c>
      <c r="S21" s="156"/>
      <c r="T21" s="157">
        <f>$J21</f>
        <v>3</v>
      </c>
      <c r="U21" s="129">
        <f>SUM(U14:U20)</f>
        <v>192.75</v>
      </c>
      <c r="V21" s="156"/>
      <c r="W21" s="157">
        <f>$J21</f>
        <v>3</v>
      </c>
      <c r="X21" s="129">
        <f>SUM(X14:X20)</f>
        <v>261</v>
      </c>
      <c r="Y21" s="156"/>
      <c r="Z21" s="157">
        <f>$J21</f>
        <v>3</v>
      </c>
      <c r="AA21" s="129">
        <f>SUM(AA14:AA20)</f>
        <v>75</v>
      </c>
      <c r="AB21" s="156"/>
      <c r="AC21" s="157">
        <f>$J21</f>
        <v>3</v>
      </c>
      <c r="AD21" s="129">
        <f>SUM(AD14:AD20)</f>
        <v>83</v>
      </c>
      <c r="AE21" s="156"/>
      <c r="AF21" s="157">
        <f>$J21</f>
        <v>3</v>
      </c>
      <c r="AG21" s="129">
        <f>SUM(AG14:AG20)</f>
        <v>190</v>
      </c>
      <c r="AH21" s="156"/>
      <c r="AI21" s="157">
        <f>$J21</f>
        <v>3</v>
      </c>
      <c r="AJ21" s="129">
        <f>SUM(AJ14:AJ20)</f>
        <v>135</v>
      </c>
      <c r="AK21" s="156"/>
      <c r="AL21" s="157">
        <f>$J21</f>
        <v>3</v>
      </c>
      <c r="AM21" s="129">
        <f>SUM(AM14:AM20)</f>
        <v>321.75</v>
      </c>
      <c r="AN21" s="156"/>
      <c r="AO21" s="157">
        <f>$J21</f>
        <v>3</v>
      </c>
      <c r="AP21" s="129">
        <f>SUM(AP14:AP20)</f>
        <v>139</v>
      </c>
      <c r="AQ21" s="156"/>
      <c r="AR21" s="157">
        <f>$J21</f>
        <v>3</v>
      </c>
      <c r="AS21" s="129">
        <f>SUM(AS14:AS20)</f>
        <v>83.5</v>
      </c>
      <c r="AT21" s="156"/>
      <c r="AU21" s="157">
        <f>$J21</f>
        <v>3</v>
      </c>
      <c r="AV21" s="129">
        <f>SUM(AV14:AV20)</f>
        <v>85.42</v>
      </c>
      <c r="AW21" s="156"/>
      <c r="AX21" s="156"/>
      <c r="AY21" s="156">
        <f t="shared" ca="1" si="2"/>
        <v>85.42</v>
      </c>
      <c r="AZ21" s="156"/>
      <c r="BA21" s="156"/>
      <c r="BB21" s="183"/>
      <c r="BC21" s="156"/>
      <c r="BD21" s="156"/>
      <c r="BE21" s="156"/>
      <c r="BF21" s="156"/>
      <c r="BG21" s="156"/>
      <c r="BH21" s="156"/>
      <c r="BI21" s="156"/>
      <c r="BJ21" s="156"/>
      <c r="BK21" s="156"/>
      <c r="BL21" s="156"/>
      <c r="BM21" s="156"/>
      <c r="BN21" s="156"/>
      <c r="BO21" s="156"/>
    </row>
    <row r="22" spans="1:67" ht="13.5" thickBot="1" x14ac:dyDescent="0.25">
      <c r="A22" s="195"/>
      <c r="B22" s="178"/>
      <c r="C22" s="178"/>
      <c r="D22" s="178" t="s">
        <v>13</v>
      </c>
      <c r="E22" s="178"/>
      <c r="F22" s="178"/>
      <c r="G22" s="178"/>
      <c r="H22" s="178" t="s">
        <v>14</v>
      </c>
      <c r="I22" s="178" t="s">
        <v>30</v>
      </c>
      <c r="J22" s="180" t="s">
        <v>38</v>
      </c>
      <c r="K22" s="129">
        <f ca="1">K12-K21</f>
        <v>-187.16</v>
      </c>
      <c r="L22" s="129">
        <f ca="1">L12-L21</f>
        <v>-844.18000000000006</v>
      </c>
      <c r="M22" s="156"/>
      <c r="N22" s="157">
        <v>4</v>
      </c>
      <c r="O22" s="129">
        <f>O12-O21</f>
        <v>631.5</v>
      </c>
      <c r="P22" s="156"/>
      <c r="Q22" s="157">
        <v>4</v>
      </c>
      <c r="R22" s="129">
        <f>R12-R21</f>
        <v>-47.52000000000001</v>
      </c>
      <c r="S22" s="156"/>
      <c r="T22" s="157">
        <v>4</v>
      </c>
      <c r="U22" s="129">
        <f>U12-U21</f>
        <v>-84.75</v>
      </c>
      <c r="V22" s="156"/>
      <c r="W22" s="157">
        <v>4</v>
      </c>
      <c r="X22" s="129">
        <f>X12-X21</f>
        <v>-225</v>
      </c>
      <c r="Y22" s="156"/>
      <c r="Z22" s="157">
        <v>4</v>
      </c>
      <c r="AA22" s="129">
        <f>AA12-AA21</f>
        <v>-39</v>
      </c>
      <c r="AB22" s="156"/>
      <c r="AC22" s="157">
        <v>4</v>
      </c>
      <c r="AD22" s="129">
        <f>AD12-AD21</f>
        <v>-59</v>
      </c>
      <c r="AE22" s="156"/>
      <c r="AF22" s="157">
        <v>4</v>
      </c>
      <c r="AG22" s="129">
        <f>AG12-AG21</f>
        <v>-190</v>
      </c>
      <c r="AH22" s="156"/>
      <c r="AI22" s="157">
        <v>4</v>
      </c>
      <c r="AJ22" s="129">
        <f>AJ12-AJ21</f>
        <v>-99</v>
      </c>
      <c r="AK22" s="156"/>
      <c r="AL22" s="157">
        <v>4</v>
      </c>
      <c r="AM22" s="129">
        <f>AM12-AM21</f>
        <v>-321.75</v>
      </c>
      <c r="AN22" s="156"/>
      <c r="AO22" s="157">
        <v>4</v>
      </c>
      <c r="AP22" s="129">
        <f>AP12-AP21</f>
        <v>-139</v>
      </c>
      <c r="AQ22" s="156"/>
      <c r="AR22" s="157">
        <v>4</v>
      </c>
      <c r="AS22" s="129">
        <f>AS12-AS21</f>
        <v>-83.5</v>
      </c>
      <c r="AT22" s="156"/>
      <c r="AU22" s="157">
        <v>4</v>
      </c>
      <c r="AV22" s="129">
        <f>AV12-AV21</f>
        <v>-187.16</v>
      </c>
      <c r="AW22" s="156"/>
      <c r="AX22" s="156"/>
      <c r="AY22" s="156">
        <f t="shared" ca="1" si="2"/>
        <v>-187.16</v>
      </c>
      <c r="AZ22" s="156"/>
      <c r="BA22" s="156"/>
      <c r="BB22" s="183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</row>
    <row r="23" spans="1:67" ht="13.5" thickBot="1" x14ac:dyDescent="0.25">
      <c r="A23" s="203"/>
      <c r="B23" s="203"/>
      <c r="C23" s="203"/>
      <c r="D23" s="203"/>
      <c r="E23" s="203"/>
      <c r="F23" s="203"/>
      <c r="G23" s="203"/>
      <c r="H23" s="203"/>
      <c r="I23" s="203"/>
      <c r="J23" s="204"/>
      <c r="K23" s="131"/>
      <c r="L23" s="187"/>
      <c r="M23" s="156"/>
      <c r="N23" s="157"/>
      <c r="O23" s="131"/>
      <c r="P23" s="156"/>
      <c r="Q23" s="157"/>
      <c r="R23" s="131"/>
      <c r="S23" s="156"/>
      <c r="T23" s="157"/>
      <c r="U23" s="131"/>
      <c r="V23" s="156"/>
      <c r="W23" s="157"/>
      <c r="X23" s="131"/>
      <c r="Y23" s="156"/>
      <c r="Z23" s="157"/>
      <c r="AA23" s="131"/>
      <c r="AB23" s="156"/>
      <c r="AC23" s="157"/>
      <c r="AD23" s="131"/>
      <c r="AE23" s="156"/>
      <c r="AF23" s="157"/>
      <c r="AG23" s="131"/>
      <c r="AH23" s="156"/>
      <c r="AI23" s="157"/>
      <c r="AJ23" s="131"/>
      <c r="AK23" s="156"/>
      <c r="AL23" s="157"/>
      <c r="AM23" s="131"/>
      <c r="AN23" s="156"/>
      <c r="AO23" s="157"/>
      <c r="AP23" s="131"/>
      <c r="AQ23" s="156"/>
      <c r="AR23" s="157"/>
      <c r="AS23" s="131"/>
      <c r="AT23" s="156"/>
      <c r="AU23" s="157"/>
      <c r="AV23" s="131"/>
      <c r="AW23" s="156"/>
      <c r="AX23" s="156"/>
      <c r="AY23" s="156"/>
      <c r="AZ23" s="156"/>
      <c r="BA23" s="156"/>
      <c r="BB23" s="156"/>
      <c r="BC23" s="156"/>
      <c r="BD23" s="156"/>
      <c r="BE23" s="156"/>
      <c r="BF23" s="156"/>
      <c r="BG23" s="156"/>
      <c r="BH23" s="156"/>
      <c r="BI23" s="156"/>
      <c r="BJ23" s="156"/>
      <c r="BK23" s="156"/>
      <c r="BL23" s="156"/>
      <c r="BM23" s="156"/>
      <c r="BN23" s="156"/>
      <c r="BO23" s="156"/>
    </row>
    <row r="24" spans="1:67" x14ac:dyDescent="0.2">
      <c r="A24" s="188" t="s">
        <v>44</v>
      </c>
      <c r="B24" s="167"/>
      <c r="C24" s="205"/>
      <c r="D24" s="167"/>
      <c r="E24" s="167"/>
      <c r="F24" s="167"/>
      <c r="G24" s="167"/>
      <c r="H24" s="167"/>
      <c r="I24" s="167"/>
      <c r="J24" s="170"/>
      <c r="K24" s="191"/>
      <c r="L24" s="192"/>
      <c r="M24" s="156"/>
      <c r="N24" s="206"/>
      <c r="O24" s="191"/>
      <c r="P24" s="156"/>
      <c r="Q24" s="206"/>
      <c r="R24" s="191"/>
      <c r="S24" s="156"/>
      <c r="T24" s="206"/>
      <c r="U24" s="191"/>
      <c r="V24" s="156"/>
      <c r="W24" s="206"/>
      <c r="X24" s="191"/>
      <c r="Y24" s="156"/>
      <c r="Z24" s="206"/>
      <c r="AA24" s="191"/>
      <c r="AB24" s="156"/>
      <c r="AC24" s="206"/>
      <c r="AD24" s="191"/>
      <c r="AE24" s="156"/>
      <c r="AF24" s="206"/>
      <c r="AG24" s="191"/>
      <c r="AH24" s="156"/>
      <c r="AI24" s="206"/>
      <c r="AJ24" s="191"/>
      <c r="AK24" s="156"/>
      <c r="AL24" s="206"/>
      <c r="AM24" s="191"/>
      <c r="AN24" s="156"/>
      <c r="AO24" s="206"/>
      <c r="AP24" s="191"/>
      <c r="AQ24" s="156"/>
      <c r="AR24" s="206"/>
      <c r="AS24" s="191"/>
      <c r="AT24" s="156"/>
      <c r="AU24" s="206"/>
      <c r="AV24" s="191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</row>
    <row r="25" spans="1:67" ht="13.5" thickBot="1" x14ac:dyDescent="0.25">
      <c r="A25" s="193"/>
      <c r="B25" s="167" t="s">
        <v>15</v>
      </c>
      <c r="C25" s="167"/>
      <c r="D25" s="167"/>
      <c r="E25" s="167"/>
      <c r="F25" s="167"/>
      <c r="G25" s="167"/>
      <c r="H25" s="167"/>
      <c r="I25" s="167"/>
      <c r="J25" s="170"/>
      <c r="K25" s="207"/>
      <c r="L25" s="208"/>
      <c r="M25" s="156"/>
      <c r="N25" s="157"/>
      <c r="O25" s="207"/>
      <c r="P25" s="156"/>
      <c r="Q25" s="157"/>
      <c r="R25" s="207"/>
      <c r="S25" s="156"/>
      <c r="T25" s="157"/>
      <c r="U25" s="207"/>
      <c r="V25" s="156"/>
      <c r="W25" s="157"/>
      <c r="X25" s="207"/>
      <c r="Y25" s="156"/>
      <c r="Z25" s="157"/>
      <c r="AA25" s="207"/>
      <c r="AB25" s="156"/>
      <c r="AC25" s="157"/>
      <c r="AD25" s="207"/>
      <c r="AE25" s="156"/>
      <c r="AF25" s="157"/>
      <c r="AG25" s="207"/>
      <c r="AH25" s="156"/>
      <c r="AI25" s="157"/>
      <c r="AJ25" s="207"/>
      <c r="AK25" s="156"/>
      <c r="AL25" s="157"/>
      <c r="AM25" s="207"/>
      <c r="AN25" s="156"/>
      <c r="AO25" s="157"/>
      <c r="AP25" s="207"/>
      <c r="AQ25" s="156"/>
      <c r="AR25" s="157"/>
      <c r="AS25" s="207"/>
      <c r="AT25" s="156"/>
      <c r="AU25" s="157"/>
      <c r="AV25" s="207"/>
      <c r="AW25" s="156"/>
      <c r="AX25" s="156"/>
      <c r="AY25" s="156"/>
      <c r="AZ25" s="156"/>
      <c r="BA25" s="156"/>
      <c r="BB25" s="156"/>
      <c r="BC25" s="156"/>
      <c r="BD25" s="156"/>
      <c r="BE25" s="156"/>
      <c r="BF25" s="156"/>
      <c r="BG25" s="156"/>
      <c r="BH25" s="156"/>
      <c r="BI25" s="156"/>
      <c r="BJ25" s="156"/>
      <c r="BK25" s="156"/>
      <c r="BL25" s="156"/>
      <c r="BM25" s="156"/>
      <c r="BN25" s="156"/>
      <c r="BO25" s="156"/>
    </row>
    <row r="26" spans="1:67" ht="14.25" thickTop="1" thickBot="1" x14ac:dyDescent="0.25">
      <c r="A26" s="193"/>
      <c r="B26" s="167"/>
      <c r="C26" s="167">
        <v>301</v>
      </c>
      <c r="D26" s="167" t="s">
        <v>45</v>
      </c>
      <c r="E26" s="167"/>
      <c r="F26" s="167"/>
      <c r="G26" s="167"/>
      <c r="H26" s="167"/>
      <c r="I26" s="167"/>
      <c r="J26" s="170"/>
      <c r="K26" s="130">
        <f t="shared" ref="K26:K33" ca="1" si="28">IF(D$3="January",O26,IF(D$3="February",R26,IF(D$3="March",U26,IF(D$3="April",X26,IF(D$3="May",AA26,IF(D$3="June",AD26,AY26))))))</f>
        <v>0</v>
      </c>
      <c r="L26" s="130">
        <f t="shared" ref="L26:L33" ca="1" si="29">IF(D$3="January",BB26,IF(D$3="February",BC26,IF(D$3="March",BD26,IF(D$3="April",BE26,IF(D$3="May",BF26,IF(D$3="June",BG26,AZ26))))))</f>
        <v>12625</v>
      </c>
      <c r="M26" s="156"/>
      <c r="N26" s="157">
        <f t="shared" ref="N26:N33" si="30">$C26</f>
        <v>301</v>
      </c>
      <c r="O26" s="129">
        <f>Form28!O26</f>
        <v>1134</v>
      </c>
      <c r="P26" s="156"/>
      <c r="Q26" s="157">
        <f t="shared" ref="Q26:Q33" si="31">$C26</f>
        <v>301</v>
      </c>
      <c r="R26" s="129">
        <f>Form28!R26</f>
        <v>1026</v>
      </c>
      <c r="S26" s="156"/>
      <c r="T26" s="157">
        <f t="shared" ref="T26:T33" si="32">$C26</f>
        <v>301</v>
      </c>
      <c r="U26" s="129">
        <f>Form28!U26</f>
        <v>943</v>
      </c>
      <c r="V26" s="156"/>
      <c r="W26" s="157">
        <f t="shared" ref="W26:W33" si="33">$C26</f>
        <v>301</v>
      </c>
      <c r="X26" s="129">
        <f>Form28!X26</f>
        <v>1027</v>
      </c>
      <c r="Y26" s="156"/>
      <c r="Z26" s="157">
        <f t="shared" ref="Z26:Z33" si="34">$C26</f>
        <v>301</v>
      </c>
      <c r="AA26" s="129">
        <f>Form28!AA26</f>
        <v>1295</v>
      </c>
      <c r="AB26" s="156"/>
      <c r="AC26" s="157">
        <f t="shared" ref="AC26:AC33" si="35">$C26</f>
        <v>301</v>
      </c>
      <c r="AD26" s="129">
        <f>Form28!AD26</f>
        <v>1155</v>
      </c>
      <c r="AE26" s="156"/>
      <c r="AF26" s="157">
        <f t="shared" ref="AF26:AF33" si="36">$C26</f>
        <v>301</v>
      </c>
      <c r="AG26" s="129">
        <f>Form28!AG26</f>
        <v>0</v>
      </c>
      <c r="AH26" s="156"/>
      <c r="AI26" s="157">
        <f t="shared" ref="AI26:AI33" si="37">$C26</f>
        <v>301</v>
      </c>
      <c r="AJ26" s="129">
        <f>Form28!AJ26</f>
        <v>1276</v>
      </c>
      <c r="AK26" s="156"/>
      <c r="AL26" s="157">
        <f t="shared" ref="AL26:AL33" si="38">$C26</f>
        <v>301</v>
      </c>
      <c r="AM26" s="129">
        <f>Form28!AM26</f>
        <v>2269</v>
      </c>
      <c r="AN26" s="156"/>
      <c r="AO26" s="157">
        <f t="shared" ref="AO26:AO33" si="39">$C26</f>
        <v>301</v>
      </c>
      <c r="AP26" s="129">
        <f>Form28!AP26</f>
        <v>1260</v>
      </c>
      <c r="AQ26" s="156"/>
      <c r="AR26" s="157">
        <f t="shared" ref="AR26:AR33" si="40">$C26</f>
        <v>301</v>
      </c>
      <c r="AS26" s="129">
        <f>Form28!AS26</f>
        <v>1240</v>
      </c>
      <c r="AT26" s="156"/>
      <c r="AU26" s="157">
        <f t="shared" ref="AU26:AU33" si="41">$C26</f>
        <v>301</v>
      </c>
      <c r="AV26" s="129">
        <f>Form28!AV26</f>
        <v>0</v>
      </c>
      <c r="AW26" s="156"/>
      <c r="AX26" s="156"/>
      <c r="AY26" s="156">
        <f t="shared" ref="AY26:AY34" ca="1" si="42">IF($AY$2=7,AG26,IF($AY$2=8,AJ26,IF($AY$2=9,AM26,IF($AY$2=10,AP26,IF($AY$2=11,AS26,IF($AY$2=12,AV26,"unknown"))))))</f>
        <v>0</v>
      </c>
      <c r="AZ26" s="156">
        <f t="shared" ref="AZ26:AZ33" ca="1" si="43">IF($AY$2=7,BH26,IF($AY$2=8,BI26,IF($AY$2=9,BJ26,IF($AY$2=10,BK26,IF($AY$2=11,BL26,IF($AY$2=12,BM26,"unknown"))))))</f>
        <v>12625</v>
      </c>
      <c r="BA26" s="156"/>
      <c r="BB26" s="183">
        <f t="shared" ref="BB26:BB33" si="44">O26</f>
        <v>1134</v>
      </c>
      <c r="BC26" s="183">
        <f t="shared" ref="BC26:BC33" si="45">BB26+R26</f>
        <v>2160</v>
      </c>
      <c r="BD26" s="183">
        <f t="shared" ref="BD26:BD33" si="46">BC26+U26</f>
        <v>3103</v>
      </c>
      <c r="BE26" s="183">
        <f t="shared" ref="BE26:BE33" si="47">BD26+X26</f>
        <v>4130</v>
      </c>
      <c r="BF26" s="183">
        <f t="shared" ref="BF26:BF33" si="48">BE26+AA26</f>
        <v>5425</v>
      </c>
      <c r="BG26" s="183">
        <f t="shared" ref="BG26:BG33" si="49">BF26+AD26</f>
        <v>6580</v>
      </c>
      <c r="BH26" s="183">
        <f t="shared" ref="BH26:BH33" si="50">BG26+AG26</f>
        <v>6580</v>
      </c>
      <c r="BI26" s="183">
        <f t="shared" ref="BI26:BI33" si="51">BH26+AJ26</f>
        <v>7856</v>
      </c>
      <c r="BJ26" s="183">
        <f t="shared" ref="BJ26:BJ33" si="52">BI26+AM26</f>
        <v>10125</v>
      </c>
      <c r="BK26" s="183">
        <f t="shared" ref="BK26:BK33" si="53">BJ26+AP26</f>
        <v>11385</v>
      </c>
      <c r="BL26" s="183">
        <f t="shared" ref="BL26:BL33" si="54">BK26+AS26</f>
        <v>12625</v>
      </c>
      <c r="BM26" s="183">
        <f t="shared" ref="BM26:BM33" si="55">BL26+AV26</f>
        <v>12625</v>
      </c>
      <c r="BN26" s="156"/>
      <c r="BO26" s="156"/>
    </row>
    <row r="27" spans="1:67" ht="14.25" thickTop="1" thickBot="1" x14ac:dyDescent="0.25">
      <c r="A27" s="193"/>
      <c r="B27" s="167"/>
      <c r="C27" s="167">
        <v>302</v>
      </c>
      <c r="D27" s="167" t="s">
        <v>46</v>
      </c>
      <c r="E27" s="167"/>
      <c r="F27" s="167"/>
      <c r="G27" s="167"/>
      <c r="H27" s="167"/>
      <c r="I27" s="167"/>
      <c r="J27" s="170"/>
      <c r="K27" s="130">
        <f t="shared" ca="1" si="28"/>
        <v>1125.92</v>
      </c>
      <c r="L27" s="130">
        <f t="shared" ca="1" si="29"/>
        <v>12206.640000000001</v>
      </c>
      <c r="M27" s="156"/>
      <c r="N27" s="157">
        <f t="shared" si="30"/>
        <v>302</v>
      </c>
      <c r="O27" s="129">
        <f>Form28!O27</f>
        <v>1510.72</v>
      </c>
      <c r="P27" s="156"/>
      <c r="Q27" s="157">
        <f t="shared" si="31"/>
        <v>302</v>
      </c>
      <c r="R27" s="129">
        <f>Form28!R27</f>
        <v>0</v>
      </c>
      <c r="S27" s="156"/>
      <c r="T27" s="157">
        <f t="shared" si="32"/>
        <v>302</v>
      </c>
      <c r="U27" s="129">
        <f>Form28!U27</f>
        <v>0</v>
      </c>
      <c r="V27" s="156"/>
      <c r="W27" s="157">
        <f t="shared" si="33"/>
        <v>302</v>
      </c>
      <c r="X27" s="129">
        <f>Form28!X27</f>
        <v>0</v>
      </c>
      <c r="Y27" s="156"/>
      <c r="Z27" s="157">
        <f t="shared" si="34"/>
        <v>302</v>
      </c>
      <c r="AA27" s="129">
        <f>Form28!AA27</f>
        <v>0</v>
      </c>
      <c r="AB27" s="156"/>
      <c r="AC27" s="157">
        <f t="shared" si="35"/>
        <v>302</v>
      </c>
      <c r="AD27" s="129">
        <f>Form28!AD27</f>
        <v>0</v>
      </c>
      <c r="AE27" s="156"/>
      <c r="AF27" s="157">
        <f t="shared" si="36"/>
        <v>302</v>
      </c>
      <c r="AG27" s="129">
        <f>Form28!AG27</f>
        <v>0</v>
      </c>
      <c r="AH27" s="156"/>
      <c r="AI27" s="157">
        <f t="shared" si="37"/>
        <v>302</v>
      </c>
      <c r="AJ27" s="129">
        <f>Form28!AJ27</f>
        <v>0</v>
      </c>
      <c r="AK27" s="156"/>
      <c r="AL27" s="157">
        <f t="shared" si="38"/>
        <v>302</v>
      </c>
      <c r="AM27" s="129">
        <f>Form28!AM27</f>
        <v>2120</v>
      </c>
      <c r="AN27" s="156"/>
      <c r="AO27" s="157">
        <f t="shared" si="39"/>
        <v>302</v>
      </c>
      <c r="AP27" s="129">
        <f>Form28!AP27</f>
        <v>4550</v>
      </c>
      <c r="AQ27" s="156"/>
      <c r="AR27" s="157">
        <f t="shared" si="40"/>
        <v>302</v>
      </c>
      <c r="AS27" s="129">
        <f>Form28!AS27</f>
        <v>2900</v>
      </c>
      <c r="AT27" s="156"/>
      <c r="AU27" s="157">
        <f t="shared" si="41"/>
        <v>302</v>
      </c>
      <c r="AV27" s="129">
        <f>Form28!AV27</f>
        <v>1125.92</v>
      </c>
      <c r="AW27" s="156"/>
      <c r="AX27" s="156"/>
      <c r="AY27" s="156">
        <f t="shared" ca="1" si="42"/>
        <v>1125.92</v>
      </c>
      <c r="AZ27" s="156">
        <f t="shared" ca="1" si="43"/>
        <v>12206.640000000001</v>
      </c>
      <c r="BA27" s="156"/>
      <c r="BB27" s="183">
        <f t="shared" si="44"/>
        <v>1510.72</v>
      </c>
      <c r="BC27" s="183">
        <f t="shared" si="45"/>
        <v>1510.72</v>
      </c>
      <c r="BD27" s="183">
        <f t="shared" si="46"/>
        <v>1510.72</v>
      </c>
      <c r="BE27" s="183">
        <f t="shared" si="47"/>
        <v>1510.72</v>
      </c>
      <c r="BF27" s="183">
        <f t="shared" si="48"/>
        <v>1510.72</v>
      </c>
      <c r="BG27" s="183">
        <f t="shared" si="49"/>
        <v>1510.72</v>
      </c>
      <c r="BH27" s="183">
        <f t="shared" si="50"/>
        <v>1510.72</v>
      </c>
      <c r="BI27" s="183">
        <f t="shared" si="51"/>
        <v>1510.72</v>
      </c>
      <c r="BJ27" s="183">
        <f t="shared" si="52"/>
        <v>3630.7200000000003</v>
      </c>
      <c r="BK27" s="183">
        <f t="shared" si="53"/>
        <v>8180.72</v>
      </c>
      <c r="BL27" s="183">
        <f t="shared" si="54"/>
        <v>11080.720000000001</v>
      </c>
      <c r="BM27" s="183">
        <f t="shared" si="55"/>
        <v>12206.640000000001</v>
      </c>
      <c r="BN27" s="156"/>
      <c r="BO27" s="156"/>
    </row>
    <row r="28" spans="1:67" ht="14.25" thickTop="1" thickBot="1" x14ac:dyDescent="0.25">
      <c r="A28" s="193"/>
      <c r="B28" s="167"/>
      <c r="C28" s="167">
        <v>303</v>
      </c>
      <c r="D28" s="167" t="s">
        <v>16</v>
      </c>
      <c r="E28" s="167"/>
      <c r="F28" s="167"/>
      <c r="G28" s="167"/>
      <c r="H28" s="167"/>
      <c r="I28" s="209"/>
      <c r="J28" s="170"/>
      <c r="K28" s="130">
        <f t="shared" ca="1" si="28"/>
        <v>0</v>
      </c>
      <c r="L28" s="130">
        <f t="shared" ca="1" si="29"/>
        <v>0</v>
      </c>
      <c r="M28" s="156"/>
      <c r="N28" s="157">
        <f t="shared" si="30"/>
        <v>303</v>
      </c>
      <c r="O28" s="129">
        <f>Form28!O28</f>
        <v>0</v>
      </c>
      <c r="P28" s="156"/>
      <c r="Q28" s="157">
        <f t="shared" si="31"/>
        <v>303</v>
      </c>
      <c r="R28" s="129">
        <f>Form28!R28</f>
        <v>0</v>
      </c>
      <c r="S28" s="156"/>
      <c r="T28" s="157">
        <f t="shared" si="32"/>
        <v>303</v>
      </c>
      <c r="U28" s="129">
        <f>Form28!U28</f>
        <v>0</v>
      </c>
      <c r="V28" s="156"/>
      <c r="W28" s="157">
        <f t="shared" si="33"/>
        <v>303</v>
      </c>
      <c r="X28" s="129">
        <f>Form28!X28</f>
        <v>0</v>
      </c>
      <c r="Y28" s="156"/>
      <c r="Z28" s="157">
        <f t="shared" si="34"/>
        <v>303</v>
      </c>
      <c r="AA28" s="129">
        <f>Form28!AA28</f>
        <v>0</v>
      </c>
      <c r="AB28" s="156"/>
      <c r="AC28" s="157">
        <f t="shared" si="35"/>
        <v>303</v>
      </c>
      <c r="AD28" s="129">
        <f>Form28!AD28</f>
        <v>0</v>
      </c>
      <c r="AE28" s="156"/>
      <c r="AF28" s="157">
        <f t="shared" si="36"/>
        <v>303</v>
      </c>
      <c r="AG28" s="129">
        <f>Form28!AG28</f>
        <v>0</v>
      </c>
      <c r="AH28" s="156"/>
      <c r="AI28" s="157">
        <f t="shared" si="37"/>
        <v>303</v>
      </c>
      <c r="AJ28" s="129">
        <f>Form28!AJ28</f>
        <v>0</v>
      </c>
      <c r="AK28" s="156"/>
      <c r="AL28" s="157">
        <f t="shared" si="38"/>
        <v>303</v>
      </c>
      <c r="AM28" s="129">
        <f>Form28!AM28</f>
        <v>0</v>
      </c>
      <c r="AN28" s="156"/>
      <c r="AO28" s="157">
        <f t="shared" si="39"/>
        <v>303</v>
      </c>
      <c r="AP28" s="129">
        <f>Form28!AP28</f>
        <v>0</v>
      </c>
      <c r="AQ28" s="156"/>
      <c r="AR28" s="157">
        <f t="shared" si="40"/>
        <v>303</v>
      </c>
      <c r="AS28" s="129">
        <f>Form28!AS28</f>
        <v>0</v>
      </c>
      <c r="AT28" s="156"/>
      <c r="AU28" s="157">
        <f t="shared" si="41"/>
        <v>303</v>
      </c>
      <c r="AV28" s="129">
        <f>Form28!AV28</f>
        <v>0</v>
      </c>
      <c r="AW28" s="156"/>
      <c r="AX28" s="156"/>
      <c r="AY28" s="156">
        <f t="shared" ca="1" si="42"/>
        <v>0</v>
      </c>
      <c r="AZ28" s="156">
        <f t="shared" ca="1" si="43"/>
        <v>0</v>
      </c>
      <c r="BA28" s="156"/>
      <c r="BB28" s="183">
        <f t="shared" si="44"/>
        <v>0</v>
      </c>
      <c r="BC28" s="183">
        <f t="shared" si="45"/>
        <v>0</v>
      </c>
      <c r="BD28" s="183">
        <f t="shared" si="46"/>
        <v>0</v>
      </c>
      <c r="BE28" s="183">
        <f t="shared" si="47"/>
        <v>0</v>
      </c>
      <c r="BF28" s="183">
        <f t="shared" si="48"/>
        <v>0</v>
      </c>
      <c r="BG28" s="183">
        <f t="shared" si="49"/>
        <v>0</v>
      </c>
      <c r="BH28" s="183">
        <f t="shared" si="50"/>
        <v>0</v>
      </c>
      <c r="BI28" s="183">
        <f t="shared" si="51"/>
        <v>0</v>
      </c>
      <c r="BJ28" s="183">
        <f t="shared" si="52"/>
        <v>0</v>
      </c>
      <c r="BK28" s="183">
        <f t="shared" si="53"/>
        <v>0</v>
      </c>
      <c r="BL28" s="183">
        <f t="shared" si="54"/>
        <v>0</v>
      </c>
      <c r="BM28" s="183">
        <f t="shared" si="55"/>
        <v>0</v>
      </c>
      <c r="BN28" s="156"/>
      <c r="BO28" s="156"/>
    </row>
    <row r="29" spans="1:67" ht="14.25" thickTop="1" thickBot="1" x14ac:dyDescent="0.25">
      <c r="A29" s="193"/>
      <c r="B29" s="167"/>
      <c r="C29" s="167">
        <v>304</v>
      </c>
      <c r="D29" s="167" t="s">
        <v>17</v>
      </c>
      <c r="E29" s="167"/>
      <c r="F29" s="167"/>
      <c r="G29" s="167"/>
      <c r="H29" s="167"/>
      <c r="I29" s="167"/>
      <c r="J29" s="170"/>
      <c r="K29" s="130">
        <f t="shared" ca="1" si="28"/>
        <v>0</v>
      </c>
      <c r="L29" s="130">
        <f t="shared" ca="1" si="29"/>
        <v>0</v>
      </c>
      <c r="M29" s="156"/>
      <c r="N29" s="157">
        <f t="shared" si="30"/>
        <v>304</v>
      </c>
      <c r="O29" s="129">
        <f>Form28!O29</f>
        <v>0</v>
      </c>
      <c r="P29" s="156"/>
      <c r="Q29" s="157">
        <f t="shared" si="31"/>
        <v>304</v>
      </c>
      <c r="R29" s="129">
        <f>Form28!R29</f>
        <v>0</v>
      </c>
      <c r="S29" s="156"/>
      <c r="T29" s="157">
        <f t="shared" si="32"/>
        <v>304</v>
      </c>
      <c r="U29" s="129">
        <f>Form28!U29</f>
        <v>0</v>
      </c>
      <c r="V29" s="156"/>
      <c r="W29" s="157">
        <f t="shared" si="33"/>
        <v>304</v>
      </c>
      <c r="X29" s="129">
        <f>Form28!X29</f>
        <v>0</v>
      </c>
      <c r="Y29" s="156"/>
      <c r="Z29" s="157">
        <f t="shared" si="34"/>
        <v>304</v>
      </c>
      <c r="AA29" s="129">
        <f>Form28!AA29</f>
        <v>0</v>
      </c>
      <c r="AB29" s="156"/>
      <c r="AC29" s="157">
        <f t="shared" si="35"/>
        <v>304</v>
      </c>
      <c r="AD29" s="129">
        <f>Form28!AD29</f>
        <v>0</v>
      </c>
      <c r="AE29" s="156"/>
      <c r="AF29" s="157">
        <f t="shared" si="36"/>
        <v>304</v>
      </c>
      <c r="AG29" s="129">
        <f>Form28!AG29</f>
        <v>0</v>
      </c>
      <c r="AH29" s="156"/>
      <c r="AI29" s="157">
        <f t="shared" si="37"/>
        <v>304</v>
      </c>
      <c r="AJ29" s="129">
        <f>Form28!AJ29</f>
        <v>0</v>
      </c>
      <c r="AK29" s="156"/>
      <c r="AL29" s="157">
        <f t="shared" si="38"/>
        <v>304</v>
      </c>
      <c r="AM29" s="129">
        <f>Form28!AM29</f>
        <v>0</v>
      </c>
      <c r="AN29" s="156"/>
      <c r="AO29" s="157">
        <f t="shared" si="39"/>
        <v>304</v>
      </c>
      <c r="AP29" s="129">
        <f>Form28!AP29</f>
        <v>0</v>
      </c>
      <c r="AQ29" s="156"/>
      <c r="AR29" s="157">
        <f t="shared" si="40"/>
        <v>304</v>
      </c>
      <c r="AS29" s="129">
        <f>Form28!AS29</f>
        <v>0</v>
      </c>
      <c r="AT29" s="156"/>
      <c r="AU29" s="157">
        <f t="shared" si="41"/>
        <v>304</v>
      </c>
      <c r="AV29" s="129">
        <f>Form28!AV29</f>
        <v>0</v>
      </c>
      <c r="AW29" s="156"/>
      <c r="AX29" s="156"/>
      <c r="AY29" s="156">
        <f t="shared" ca="1" si="42"/>
        <v>0</v>
      </c>
      <c r="AZ29" s="156">
        <f t="shared" ca="1" si="43"/>
        <v>0</v>
      </c>
      <c r="BA29" s="156"/>
      <c r="BB29" s="183">
        <f t="shared" si="44"/>
        <v>0</v>
      </c>
      <c r="BC29" s="183">
        <f t="shared" si="45"/>
        <v>0</v>
      </c>
      <c r="BD29" s="183">
        <f t="shared" si="46"/>
        <v>0</v>
      </c>
      <c r="BE29" s="183">
        <f t="shared" si="47"/>
        <v>0</v>
      </c>
      <c r="BF29" s="183">
        <f t="shared" si="48"/>
        <v>0</v>
      </c>
      <c r="BG29" s="183">
        <f t="shared" si="49"/>
        <v>0</v>
      </c>
      <c r="BH29" s="183">
        <f t="shared" si="50"/>
        <v>0</v>
      </c>
      <c r="BI29" s="183">
        <f t="shared" si="51"/>
        <v>0</v>
      </c>
      <c r="BJ29" s="183">
        <f t="shared" si="52"/>
        <v>0</v>
      </c>
      <c r="BK29" s="183">
        <f t="shared" si="53"/>
        <v>0</v>
      </c>
      <c r="BL29" s="183">
        <f t="shared" si="54"/>
        <v>0</v>
      </c>
      <c r="BM29" s="183">
        <f t="shared" si="55"/>
        <v>0</v>
      </c>
      <c r="BN29" s="156"/>
      <c r="BO29" s="156"/>
    </row>
    <row r="30" spans="1:67" ht="14.25" thickTop="1" thickBot="1" x14ac:dyDescent="0.25">
      <c r="A30" s="193"/>
      <c r="B30" s="167"/>
      <c r="C30" s="167">
        <v>305</v>
      </c>
      <c r="D30" s="167" t="s">
        <v>34</v>
      </c>
      <c r="E30" s="167"/>
      <c r="F30" s="167"/>
      <c r="G30" s="167"/>
      <c r="H30" s="167"/>
      <c r="I30" s="167"/>
      <c r="J30" s="170"/>
      <c r="K30" s="130">
        <f t="shared" ca="1" si="28"/>
        <v>0</v>
      </c>
      <c r="L30" s="130">
        <f t="shared" ca="1" si="29"/>
        <v>0</v>
      </c>
      <c r="M30" s="156"/>
      <c r="N30" s="157">
        <f t="shared" si="30"/>
        <v>305</v>
      </c>
      <c r="O30" s="129">
        <f>Form28!O30</f>
        <v>0</v>
      </c>
      <c r="P30" s="156"/>
      <c r="Q30" s="157">
        <f t="shared" si="31"/>
        <v>305</v>
      </c>
      <c r="R30" s="129">
        <f>Form28!R30</f>
        <v>0</v>
      </c>
      <c r="S30" s="156"/>
      <c r="T30" s="157">
        <f t="shared" si="32"/>
        <v>305</v>
      </c>
      <c r="U30" s="129">
        <f>Form28!U30</f>
        <v>0</v>
      </c>
      <c r="V30" s="156"/>
      <c r="W30" s="157">
        <f t="shared" si="33"/>
        <v>305</v>
      </c>
      <c r="X30" s="129">
        <f>Form28!X30</f>
        <v>0</v>
      </c>
      <c r="Y30" s="156"/>
      <c r="Z30" s="157">
        <f t="shared" si="34"/>
        <v>305</v>
      </c>
      <c r="AA30" s="129">
        <f>Form28!AA30</f>
        <v>0</v>
      </c>
      <c r="AB30" s="156"/>
      <c r="AC30" s="157">
        <f t="shared" si="35"/>
        <v>305</v>
      </c>
      <c r="AD30" s="129">
        <f>Form28!AD30</f>
        <v>0</v>
      </c>
      <c r="AE30" s="156"/>
      <c r="AF30" s="157">
        <f t="shared" si="36"/>
        <v>305</v>
      </c>
      <c r="AG30" s="129">
        <f>Form28!AG30</f>
        <v>0</v>
      </c>
      <c r="AH30" s="156"/>
      <c r="AI30" s="157">
        <f t="shared" si="37"/>
        <v>305</v>
      </c>
      <c r="AJ30" s="129">
        <f>Form28!AJ30</f>
        <v>0</v>
      </c>
      <c r="AK30" s="156"/>
      <c r="AL30" s="157">
        <f t="shared" si="38"/>
        <v>305</v>
      </c>
      <c r="AM30" s="129">
        <f>Form28!AM30</f>
        <v>0</v>
      </c>
      <c r="AN30" s="156"/>
      <c r="AO30" s="157">
        <f t="shared" si="39"/>
        <v>305</v>
      </c>
      <c r="AP30" s="129">
        <f>Form28!AP30</f>
        <v>0</v>
      </c>
      <c r="AQ30" s="156"/>
      <c r="AR30" s="157">
        <f t="shared" si="40"/>
        <v>305</v>
      </c>
      <c r="AS30" s="129">
        <f>Form28!AS30</f>
        <v>0</v>
      </c>
      <c r="AT30" s="156"/>
      <c r="AU30" s="157">
        <f t="shared" si="41"/>
        <v>305</v>
      </c>
      <c r="AV30" s="129">
        <f>Form28!AV30</f>
        <v>0</v>
      </c>
      <c r="AW30" s="156"/>
      <c r="AX30" s="156"/>
      <c r="AY30" s="156">
        <f t="shared" ca="1" si="42"/>
        <v>0</v>
      </c>
      <c r="AZ30" s="156">
        <f t="shared" ca="1" si="43"/>
        <v>0</v>
      </c>
      <c r="BA30" s="156"/>
      <c r="BB30" s="183">
        <f t="shared" si="44"/>
        <v>0</v>
      </c>
      <c r="BC30" s="183">
        <f t="shared" si="45"/>
        <v>0</v>
      </c>
      <c r="BD30" s="183">
        <f t="shared" si="46"/>
        <v>0</v>
      </c>
      <c r="BE30" s="183">
        <f t="shared" si="47"/>
        <v>0</v>
      </c>
      <c r="BF30" s="183">
        <f t="shared" si="48"/>
        <v>0</v>
      </c>
      <c r="BG30" s="183">
        <f t="shared" si="49"/>
        <v>0</v>
      </c>
      <c r="BH30" s="183">
        <f t="shared" si="50"/>
        <v>0</v>
      </c>
      <c r="BI30" s="183">
        <f t="shared" si="51"/>
        <v>0</v>
      </c>
      <c r="BJ30" s="183">
        <f t="shared" si="52"/>
        <v>0</v>
      </c>
      <c r="BK30" s="183">
        <f t="shared" si="53"/>
        <v>0</v>
      </c>
      <c r="BL30" s="183">
        <f t="shared" si="54"/>
        <v>0</v>
      </c>
      <c r="BM30" s="183">
        <f t="shared" si="55"/>
        <v>0</v>
      </c>
      <c r="BN30" s="156"/>
      <c r="BO30" s="156"/>
    </row>
    <row r="31" spans="1:67" ht="14.25" thickTop="1" thickBot="1" x14ac:dyDescent="0.25">
      <c r="A31" s="193"/>
      <c r="B31" s="167"/>
      <c r="C31" s="198">
        <v>306</v>
      </c>
      <c r="D31" s="198" t="s">
        <v>18</v>
      </c>
      <c r="E31" s="198"/>
      <c r="F31" s="167"/>
      <c r="G31" s="167"/>
      <c r="H31" s="167"/>
      <c r="I31" s="167"/>
      <c r="J31" s="170"/>
      <c r="K31" s="130">
        <f t="shared" ca="1" si="28"/>
        <v>0</v>
      </c>
      <c r="L31" s="130">
        <f t="shared" ca="1" si="29"/>
        <v>845</v>
      </c>
      <c r="M31" s="156"/>
      <c r="N31" s="157">
        <f t="shared" si="30"/>
        <v>306</v>
      </c>
      <c r="O31" s="129">
        <f>Form28!O31</f>
        <v>0</v>
      </c>
      <c r="P31" s="156"/>
      <c r="Q31" s="157">
        <f t="shared" si="31"/>
        <v>306</v>
      </c>
      <c r="R31" s="129">
        <f>Form28!R31</f>
        <v>0</v>
      </c>
      <c r="S31" s="156"/>
      <c r="T31" s="157">
        <f t="shared" si="32"/>
        <v>306</v>
      </c>
      <c r="U31" s="129">
        <f>Form28!U31</f>
        <v>12</v>
      </c>
      <c r="V31" s="156"/>
      <c r="W31" s="157">
        <f t="shared" si="33"/>
        <v>306</v>
      </c>
      <c r="X31" s="129">
        <f>Form28!X31</f>
        <v>0</v>
      </c>
      <c r="Y31" s="156"/>
      <c r="Z31" s="157">
        <f t="shared" si="34"/>
        <v>306</v>
      </c>
      <c r="AA31" s="129">
        <f>Form28!AA31</f>
        <v>12</v>
      </c>
      <c r="AB31" s="156"/>
      <c r="AC31" s="157">
        <f t="shared" si="35"/>
        <v>306</v>
      </c>
      <c r="AD31" s="129">
        <f>Form28!AD31</f>
        <v>96</v>
      </c>
      <c r="AE31" s="156"/>
      <c r="AF31" s="157">
        <f t="shared" si="36"/>
        <v>306</v>
      </c>
      <c r="AG31" s="129">
        <f>Form28!AG31</f>
        <v>382</v>
      </c>
      <c r="AH31" s="156"/>
      <c r="AI31" s="157">
        <f t="shared" si="37"/>
        <v>306</v>
      </c>
      <c r="AJ31" s="129">
        <f>Form28!AJ31</f>
        <v>286</v>
      </c>
      <c r="AK31" s="156"/>
      <c r="AL31" s="157">
        <f t="shared" si="38"/>
        <v>306</v>
      </c>
      <c r="AM31" s="129">
        <f>Form28!AM31</f>
        <v>57</v>
      </c>
      <c r="AN31" s="156"/>
      <c r="AO31" s="157">
        <f t="shared" si="39"/>
        <v>306</v>
      </c>
      <c r="AP31" s="129">
        <f>Form28!AP31</f>
        <v>0</v>
      </c>
      <c r="AQ31" s="156"/>
      <c r="AR31" s="157">
        <f t="shared" si="40"/>
        <v>306</v>
      </c>
      <c r="AS31" s="129">
        <f>Form28!AS31</f>
        <v>0</v>
      </c>
      <c r="AT31" s="156"/>
      <c r="AU31" s="157">
        <f t="shared" si="41"/>
        <v>306</v>
      </c>
      <c r="AV31" s="129">
        <f>Form28!AV31</f>
        <v>0</v>
      </c>
      <c r="AW31" s="156"/>
      <c r="AX31" s="156"/>
      <c r="AY31" s="156">
        <f t="shared" ca="1" si="42"/>
        <v>0</v>
      </c>
      <c r="AZ31" s="156">
        <f t="shared" ca="1" si="43"/>
        <v>845</v>
      </c>
      <c r="BA31" s="156"/>
      <c r="BB31" s="183">
        <f t="shared" si="44"/>
        <v>0</v>
      </c>
      <c r="BC31" s="183">
        <f t="shared" si="45"/>
        <v>0</v>
      </c>
      <c r="BD31" s="183">
        <f t="shared" si="46"/>
        <v>12</v>
      </c>
      <c r="BE31" s="183">
        <f t="shared" si="47"/>
        <v>12</v>
      </c>
      <c r="BF31" s="183">
        <f t="shared" si="48"/>
        <v>24</v>
      </c>
      <c r="BG31" s="183">
        <f t="shared" si="49"/>
        <v>120</v>
      </c>
      <c r="BH31" s="183">
        <f t="shared" si="50"/>
        <v>502</v>
      </c>
      <c r="BI31" s="183">
        <f t="shared" si="51"/>
        <v>788</v>
      </c>
      <c r="BJ31" s="183">
        <f t="shared" si="52"/>
        <v>845</v>
      </c>
      <c r="BK31" s="183">
        <f t="shared" si="53"/>
        <v>845</v>
      </c>
      <c r="BL31" s="183">
        <f t="shared" si="54"/>
        <v>845</v>
      </c>
      <c r="BM31" s="183">
        <f t="shared" si="55"/>
        <v>845</v>
      </c>
      <c r="BN31" s="156"/>
      <c r="BO31" s="156"/>
    </row>
    <row r="32" spans="1:67" ht="14.25" thickTop="1" thickBot="1" x14ac:dyDescent="0.25">
      <c r="A32" s="193"/>
      <c r="B32" s="167"/>
      <c r="C32" s="167">
        <v>307</v>
      </c>
      <c r="D32" s="171" t="s">
        <v>19</v>
      </c>
      <c r="E32" s="167"/>
      <c r="F32" s="167"/>
      <c r="G32" s="167"/>
      <c r="H32" s="167"/>
      <c r="I32" s="167"/>
      <c r="J32" s="170"/>
      <c r="K32" s="130">
        <f t="shared" ca="1" si="28"/>
        <v>0</v>
      </c>
      <c r="L32" s="130">
        <f t="shared" ca="1" si="29"/>
        <v>25</v>
      </c>
      <c r="M32" s="156"/>
      <c r="N32" s="157">
        <f t="shared" si="30"/>
        <v>307</v>
      </c>
      <c r="O32" s="129">
        <f>Form28!O32</f>
        <v>25</v>
      </c>
      <c r="P32" s="156"/>
      <c r="Q32" s="157">
        <f t="shared" si="31"/>
        <v>307</v>
      </c>
      <c r="R32" s="129">
        <f>Form28!R32</f>
        <v>0</v>
      </c>
      <c r="S32" s="156"/>
      <c r="T32" s="157">
        <f t="shared" si="32"/>
        <v>307</v>
      </c>
      <c r="U32" s="129">
        <f>Form28!U32</f>
        <v>0</v>
      </c>
      <c r="V32" s="156"/>
      <c r="W32" s="157">
        <f t="shared" si="33"/>
        <v>307</v>
      </c>
      <c r="X32" s="129">
        <f>Form28!X32</f>
        <v>0</v>
      </c>
      <c r="Y32" s="156"/>
      <c r="Z32" s="157">
        <f t="shared" si="34"/>
        <v>307</v>
      </c>
      <c r="AA32" s="129">
        <f>Form28!AA32</f>
        <v>0</v>
      </c>
      <c r="AB32" s="156"/>
      <c r="AC32" s="157">
        <f t="shared" si="35"/>
        <v>307</v>
      </c>
      <c r="AD32" s="129">
        <f>Form28!AD32</f>
        <v>0</v>
      </c>
      <c r="AE32" s="156"/>
      <c r="AF32" s="157">
        <f t="shared" si="36"/>
        <v>307</v>
      </c>
      <c r="AG32" s="129">
        <f>Form28!AG32</f>
        <v>0</v>
      </c>
      <c r="AH32" s="156"/>
      <c r="AI32" s="157">
        <f t="shared" si="37"/>
        <v>307</v>
      </c>
      <c r="AJ32" s="129">
        <f>Form28!AJ32</f>
        <v>0</v>
      </c>
      <c r="AK32" s="156"/>
      <c r="AL32" s="157">
        <f t="shared" si="38"/>
        <v>307</v>
      </c>
      <c r="AM32" s="129">
        <f>Form28!AM32</f>
        <v>0</v>
      </c>
      <c r="AN32" s="156"/>
      <c r="AO32" s="157">
        <f t="shared" si="39"/>
        <v>307</v>
      </c>
      <c r="AP32" s="129">
        <f>Form28!AP32</f>
        <v>0</v>
      </c>
      <c r="AQ32" s="156"/>
      <c r="AR32" s="157">
        <f t="shared" si="40"/>
        <v>307</v>
      </c>
      <c r="AS32" s="129">
        <f>Form28!AS32</f>
        <v>0</v>
      </c>
      <c r="AT32" s="156"/>
      <c r="AU32" s="157">
        <f t="shared" si="41"/>
        <v>307</v>
      </c>
      <c r="AV32" s="129">
        <f>Form28!AV32</f>
        <v>0</v>
      </c>
      <c r="AW32" s="156"/>
      <c r="AX32" s="156"/>
      <c r="AY32" s="156">
        <f t="shared" ca="1" si="42"/>
        <v>0</v>
      </c>
      <c r="AZ32" s="156">
        <f t="shared" ca="1" si="43"/>
        <v>25</v>
      </c>
      <c r="BA32" s="156"/>
      <c r="BB32" s="183">
        <f t="shared" si="44"/>
        <v>25</v>
      </c>
      <c r="BC32" s="183">
        <f t="shared" si="45"/>
        <v>25</v>
      </c>
      <c r="BD32" s="183">
        <f t="shared" si="46"/>
        <v>25</v>
      </c>
      <c r="BE32" s="183">
        <f t="shared" si="47"/>
        <v>25</v>
      </c>
      <c r="BF32" s="183">
        <f t="shared" si="48"/>
        <v>25</v>
      </c>
      <c r="BG32" s="183">
        <f t="shared" si="49"/>
        <v>25</v>
      </c>
      <c r="BH32" s="183">
        <f t="shared" si="50"/>
        <v>25</v>
      </c>
      <c r="BI32" s="183">
        <f t="shared" si="51"/>
        <v>25</v>
      </c>
      <c r="BJ32" s="183">
        <f t="shared" si="52"/>
        <v>25</v>
      </c>
      <c r="BK32" s="183">
        <f t="shared" si="53"/>
        <v>25</v>
      </c>
      <c r="BL32" s="183">
        <f t="shared" si="54"/>
        <v>25</v>
      </c>
      <c r="BM32" s="183">
        <f t="shared" si="55"/>
        <v>25</v>
      </c>
      <c r="BN32" s="156"/>
      <c r="BO32" s="156"/>
    </row>
    <row r="33" spans="1:67" ht="14.25" thickTop="1" thickBot="1" x14ac:dyDescent="0.25">
      <c r="A33" s="193"/>
      <c r="B33" s="167"/>
      <c r="C33" s="167">
        <v>308</v>
      </c>
      <c r="D33" s="198" t="s">
        <v>19</v>
      </c>
      <c r="E33" s="167"/>
      <c r="F33" s="167"/>
      <c r="G33" s="167"/>
      <c r="H33" s="167"/>
      <c r="I33" s="167"/>
      <c r="J33" s="210"/>
      <c r="K33" s="130">
        <f t="shared" ca="1" si="28"/>
        <v>0</v>
      </c>
      <c r="L33" s="130">
        <f t="shared" ca="1" si="29"/>
        <v>0</v>
      </c>
      <c r="M33" s="156"/>
      <c r="N33" s="157">
        <f t="shared" si="30"/>
        <v>308</v>
      </c>
      <c r="O33" s="129">
        <f>Form28!O33</f>
        <v>0</v>
      </c>
      <c r="P33" s="156"/>
      <c r="Q33" s="157">
        <f t="shared" si="31"/>
        <v>308</v>
      </c>
      <c r="R33" s="129">
        <f>Form28!R33</f>
        <v>0</v>
      </c>
      <c r="S33" s="156"/>
      <c r="T33" s="157">
        <f t="shared" si="32"/>
        <v>308</v>
      </c>
      <c r="U33" s="129">
        <f>Form28!U33</f>
        <v>0</v>
      </c>
      <c r="V33" s="156"/>
      <c r="W33" s="157">
        <f t="shared" si="33"/>
        <v>308</v>
      </c>
      <c r="X33" s="129">
        <f>Form28!X33</f>
        <v>0</v>
      </c>
      <c r="Y33" s="156"/>
      <c r="Z33" s="157">
        <f t="shared" si="34"/>
        <v>308</v>
      </c>
      <c r="AA33" s="129">
        <f>Form28!AA33</f>
        <v>0</v>
      </c>
      <c r="AB33" s="156"/>
      <c r="AC33" s="157">
        <f t="shared" si="35"/>
        <v>308</v>
      </c>
      <c r="AD33" s="129">
        <f>Form28!AD33</f>
        <v>0</v>
      </c>
      <c r="AE33" s="156"/>
      <c r="AF33" s="157">
        <f t="shared" si="36"/>
        <v>308</v>
      </c>
      <c r="AG33" s="129">
        <f>Form28!AG33</f>
        <v>0</v>
      </c>
      <c r="AH33" s="156"/>
      <c r="AI33" s="157">
        <f t="shared" si="37"/>
        <v>308</v>
      </c>
      <c r="AJ33" s="129">
        <f>Form28!AJ33</f>
        <v>0</v>
      </c>
      <c r="AK33" s="156"/>
      <c r="AL33" s="157">
        <f t="shared" si="38"/>
        <v>308</v>
      </c>
      <c r="AM33" s="129">
        <f>Form28!AM33</f>
        <v>0</v>
      </c>
      <c r="AN33" s="156"/>
      <c r="AO33" s="157">
        <f t="shared" si="39"/>
        <v>308</v>
      </c>
      <c r="AP33" s="129">
        <f>Form28!AP33</f>
        <v>0</v>
      </c>
      <c r="AQ33" s="156"/>
      <c r="AR33" s="157">
        <f t="shared" si="40"/>
        <v>308</v>
      </c>
      <c r="AS33" s="129">
        <f>Form28!AS33</f>
        <v>0</v>
      </c>
      <c r="AT33" s="156"/>
      <c r="AU33" s="157">
        <f t="shared" si="41"/>
        <v>308</v>
      </c>
      <c r="AV33" s="129">
        <f>Form28!AV33</f>
        <v>0</v>
      </c>
      <c r="AW33" s="156"/>
      <c r="AX33" s="156"/>
      <c r="AY33" s="156">
        <f t="shared" ca="1" si="42"/>
        <v>0</v>
      </c>
      <c r="AZ33" s="156">
        <f t="shared" ca="1" si="43"/>
        <v>0</v>
      </c>
      <c r="BA33" s="156"/>
      <c r="BB33" s="183">
        <f t="shared" si="44"/>
        <v>0</v>
      </c>
      <c r="BC33" s="183">
        <f t="shared" si="45"/>
        <v>0</v>
      </c>
      <c r="BD33" s="183">
        <f t="shared" si="46"/>
        <v>0</v>
      </c>
      <c r="BE33" s="183">
        <f t="shared" si="47"/>
        <v>0</v>
      </c>
      <c r="BF33" s="183">
        <f t="shared" si="48"/>
        <v>0</v>
      </c>
      <c r="BG33" s="183">
        <f t="shared" si="49"/>
        <v>0</v>
      </c>
      <c r="BH33" s="183">
        <f t="shared" si="50"/>
        <v>0</v>
      </c>
      <c r="BI33" s="183">
        <f t="shared" si="51"/>
        <v>0</v>
      </c>
      <c r="BJ33" s="183">
        <f t="shared" si="52"/>
        <v>0</v>
      </c>
      <c r="BK33" s="183">
        <f t="shared" si="53"/>
        <v>0</v>
      </c>
      <c r="BL33" s="183">
        <f t="shared" si="54"/>
        <v>0</v>
      </c>
      <c r="BM33" s="183">
        <f t="shared" si="55"/>
        <v>0</v>
      </c>
      <c r="BN33" s="156"/>
      <c r="BO33" s="156"/>
    </row>
    <row r="34" spans="1:67" ht="14.25" thickTop="1" thickBot="1" x14ac:dyDescent="0.25">
      <c r="A34" s="200"/>
      <c r="B34" s="201"/>
      <c r="C34" s="201"/>
      <c r="D34" s="201" t="s">
        <v>20</v>
      </c>
      <c r="E34" s="201"/>
      <c r="F34" s="201"/>
      <c r="G34" s="201"/>
      <c r="H34" s="201"/>
      <c r="I34" s="166"/>
      <c r="J34" s="202">
        <v>5</v>
      </c>
      <c r="K34" s="129">
        <f ca="1">SUM(K26:K33)</f>
        <v>1125.92</v>
      </c>
      <c r="L34" s="129">
        <f ca="1">SUM(L26:L33)</f>
        <v>25701.64</v>
      </c>
      <c r="M34" s="156"/>
      <c r="N34" s="157">
        <v>5</v>
      </c>
      <c r="O34" s="129">
        <f>SUM(O26:O33)</f>
        <v>2669.7200000000003</v>
      </c>
      <c r="P34" s="156"/>
      <c r="Q34" s="157">
        <v>5</v>
      </c>
      <c r="R34" s="129">
        <f>SUM(R26:R33)</f>
        <v>1026</v>
      </c>
      <c r="S34" s="156"/>
      <c r="T34" s="157">
        <v>5</v>
      </c>
      <c r="U34" s="129">
        <f>SUM(U26:U33)</f>
        <v>955</v>
      </c>
      <c r="V34" s="156"/>
      <c r="W34" s="157">
        <v>5</v>
      </c>
      <c r="X34" s="129">
        <f>SUM(X26:X33)</f>
        <v>1027</v>
      </c>
      <c r="Y34" s="156"/>
      <c r="Z34" s="157">
        <v>5</v>
      </c>
      <c r="AA34" s="129">
        <f>SUM(AA26:AA33)</f>
        <v>1307</v>
      </c>
      <c r="AB34" s="156"/>
      <c r="AC34" s="157">
        <v>5</v>
      </c>
      <c r="AD34" s="129">
        <f>SUM(AD26:AD33)</f>
        <v>1251</v>
      </c>
      <c r="AE34" s="156"/>
      <c r="AF34" s="157">
        <v>5</v>
      </c>
      <c r="AG34" s="129">
        <f>SUM(AG26:AG33)</f>
        <v>382</v>
      </c>
      <c r="AH34" s="156"/>
      <c r="AI34" s="157">
        <v>5</v>
      </c>
      <c r="AJ34" s="129">
        <f>SUM(AJ26:AJ33)</f>
        <v>1562</v>
      </c>
      <c r="AK34" s="156"/>
      <c r="AL34" s="157">
        <v>5</v>
      </c>
      <c r="AM34" s="129">
        <f>SUM(AM26:AM33)</f>
        <v>4446</v>
      </c>
      <c r="AN34" s="156"/>
      <c r="AO34" s="157">
        <v>5</v>
      </c>
      <c r="AP34" s="129">
        <f>SUM(AP26:AP33)</f>
        <v>5810</v>
      </c>
      <c r="AQ34" s="156"/>
      <c r="AR34" s="157">
        <v>5</v>
      </c>
      <c r="AS34" s="129">
        <f>SUM(AS26:AS33)</f>
        <v>4140</v>
      </c>
      <c r="AT34" s="156"/>
      <c r="AU34" s="157">
        <v>5</v>
      </c>
      <c r="AV34" s="129">
        <f>SUM(AV26:AV33)</f>
        <v>1125.92</v>
      </c>
      <c r="AW34" s="156"/>
      <c r="AX34" s="156"/>
      <c r="AY34" s="156">
        <f t="shared" ca="1" si="42"/>
        <v>1125.92</v>
      </c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</row>
    <row r="35" spans="1:67" ht="13.5" thickBot="1" x14ac:dyDescent="0.25">
      <c r="A35" s="193"/>
      <c r="B35" s="167" t="s">
        <v>6</v>
      </c>
      <c r="C35" s="167"/>
      <c r="D35" s="167"/>
      <c r="E35" s="167"/>
      <c r="F35" s="167"/>
      <c r="G35" s="167"/>
      <c r="H35" s="167"/>
      <c r="I35" s="167"/>
      <c r="J35" s="170"/>
      <c r="K35" s="131"/>
      <c r="L35" s="208"/>
      <c r="M35" s="156"/>
      <c r="N35" s="157"/>
      <c r="O35" s="131"/>
      <c r="P35" s="156"/>
      <c r="Q35" s="157"/>
      <c r="R35" s="131"/>
      <c r="S35" s="156"/>
      <c r="T35" s="157"/>
      <c r="U35" s="131"/>
      <c r="V35" s="156"/>
      <c r="W35" s="157"/>
      <c r="X35" s="131"/>
      <c r="Y35" s="156"/>
      <c r="Z35" s="157"/>
      <c r="AA35" s="131"/>
      <c r="AB35" s="156"/>
      <c r="AC35" s="157"/>
      <c r="AD35" s="131"/>
      <c r="AE35" s="156"/>
      <c r="AF35" s="157"/>
      <c r="AG35" s="131"/>
      <c r="AH35" s="156"/>
      <c r="AI35" s="157"/>
      <c r="AJ35" s="131"/>
      <c r="AK35" s="156"/>
      <c r="AL35" s="157"/>
      <c r="AM35" s="131"/>
      <c r="AN35" s="156"/>
      <c r="AO35" s="157"/>
      <c r="AP35" s="131"/>
      <c r="AQ35" s="156"/>
      <c r="AR35" s="157"/>
      <c r="AS35" s="131"/>
      <c r="AT35" s="156"/>
      <c r="AU35" s="157"/>
      <c r="AV35" s="131"/>
      <c r="AW35" s="156"/>
      <c r="AX35" s="156"/>
      <c r="AY35" s="156"/>
      <c r="AZ35" s="156"/>
      <c r="BA35" s="156"/>
      <c r="BB35" s="156"/>
      <c r="BC35" s="156"/>
      <c r="BD35" s="156"/>
      <c r="BE35" s="156"/>
      <c r="BF35" s="156"/>
      <c r="BG35" s="156"/>
      <c r="BH35" s="156"/>
      <c r="BI35" s="156"/>
      <c r="BJ35" s="156"/>
      <c r="BK35" s="156"/>
      <c r="BL35" s="156"/>
      <c r="BM35" s="156"/>
      <c r="BN35" s="156"/>
      <c r="BO35" s="156"/>
    </row>
    <row r="36" spans="1:67" ht="14.25" thickTop="1" thickBot="1" x14ac:dyDescent="0.25">
      <c r="A36" s="193"/>
      <c r="B36" s="167"/>
      <c r="C36" s="167">
        <v>401</v>
      </c>
      <c r="D36" s="167" t="s">
        <v>45</v>
      </c>
      <c r="E36" s="167"/>
      <c r="F36" s="167"/>
      <c r="G36" s="167"/>
      <c r="H36" s="167"/>
      <c r="I36" s="167"/>
      <c r="J36" s="170"/>
      <c r="K36" s="130">
        <f t="shared" ref="K36:K42" ca="1" si="56">IF(D$3="January",O36,IF(D$3="February",R36,IF(D$3="March",U36,IF(D$3="April",X36,IF(D$3="May",AA36,IF(D$3="June",AD36,AY36))))))</f>
        <v>0</v>
      </c>
      <c r="L36" s="130">
        <f t="shared" ref="L36:L42" ca="1" si="57">IF(D$3="January",BB36,IF(D$3="February",BC36,IF(D$3="March",BD36,IF(D$3="April",BE36,IF(D$3="May",BF36,IF(D$3="June",BG36,AZ36))))))</f>
        <v>12814.289999999999</v>
      </c>
      <c r="M36" s="156"/>
      <c r="N36" s="157">
        <f t="shared" ref="N36:N42" si="58">$C36</f>
        <v>401</v>
      </c>
      <c r="O36" s="129">
        <f>Form28!O36</f>
        <v>1316</v>
      </c>
      <c r="P36" s="156"/>
      <c r="Q36" s="157">
        <f t="shared" ref="Q36:Q42" si="59">$C36</f>
        <v>401</v>
      </c>
      <c r="R36" s="129">
        <f>Form28!R36</f>
        <v>1148</v>
      </c>
      <c r="S36" s="156"/>
      <c r="T36" s="157">
        <f t="shared" ref="T36:T42" si="60">$C36</f>
        <v>401</v>
      </c>
      <c r="U36" s="129">
        <f>Form28!U36</f>
        <v>1092</v>
      </c>
      <c r="V36" s="156"/>
      <c r="W36" s="157">
        <f t="shared" ref="W36:W42" si="61">$C36</f>
        <v>401</v>
      </c>
      <c r="X36" s="129">
        <f>Form28!X36</f>
        <v>1218</v>
      </c>
      <c r="Y36" s="156"/>
      <c r="Z36" s="157">
        <f t="shared" ref="Z36:Z42" si="62">$C36</f>
        <v>401</v>
      </c>
      <c r="AA36" s="129">
        <f>Form28!AA36</f>
        <v>1335</v>
      </c>
      <c r="AB36" s="156"/>
      <c r="AC36" s="157">
        <f t="shared" ref="AC36:AC42" si="63">$C36</f>
        <v>401</v>
      </c>
      <c r="AD36" s="129">
        <f>Form28!AD36</f>
        <v>1260</v>
      </c>
      <c r="AE36" s="156"/>
      <c r="AF36" s="157">
        <f t="shared" ref="AF36:AF42" si="64">$C36</f>
        <v>401</v>
      </c>
      <c r="AG36" s="129">
        <f>Form28!AG36</f>
        <v>0</v>
      </c>
      <c r="AH36" s="156"/>
      <c r="AI36" s="157">
        <f t="shared" ref="AI36:AI42" si="65">$C36</f>
        <v>401</v>
      </c>
      <c r="AJ36" s="129">
        <f>Form28!AJ36</f>
        <v>1335.08</v>
      </c>
      <c r="AK36" s="156"/>
      <c r="AL36" s="157">
        <f t="shared" ref="AL36:AL42" si="66">$C36</f>
        <v>401</v>
      </c>
      <c r="AM36" s="129">
        <f>Form28!AM36</f>
        <v>1455.07</v>
      </c>
      <c r="AN36" s="156"/>
      <c r="AO36" s="157">
        <f t="shared" ref="AO36:AO42" si="67">$C36</f>
        <v>401</v>
      </c>
      <c r="AP36" s="129">
        <f>Form28!AP36</f>
        <v>1290.08</v>
      </c>
      <c r="AQ36" s="156"/>
      <c r="AR36" s="157">
        <f t="shared" ref="AR36:AR42" si="68">$C36</f>
        <v>401</v>
      </c>
      <c r="AS36" s="129">
        <f>Form28!AS36</f>
        <v>1365.06</v>
      </c>
      <c r="AT36" s="156"/>
      <c r="AU36" s="157">
        <f t="shared" ref="AU36:AU42" si="69">$C36</f>
        <v>401</v>
      </c>
      <c r="AV36" s="129">
        <f>Form28!AV36</f>
        <v>0</v>
      </c>
      <c r="AW36" s="156"/>
      <c r="AX36" s="156"/>
      <c r="AY36" s="156">
        <f t="shared" ref="AY36:AY44" ca="1" si="70">IF($AY$2=7,AG36,IF($AY$2=8,AJ36,IF($AY$2=9,AM36,IF($AY$2=10,AP36,IF($AY$2=11,AS36,IF($AY$2=12,AV36,"unknown"))))))</f>
        <v>0</v>
      </c>
      <c r="AZ36" s="156">
        <f t="shared" ref="AZ36:AZ42" ca="1" si="71">IF($AY$2=7,BH36,IF($AY$2=8,BI36,IF($AY$2=9,BJ36,IF($AY$2=10,BK36,IF($AY$2=11,BL36,IF($AY$2=12,BM36,"unknown"))))))</f>
        <v>12814.289999999999</v>
      </c>
      <c r="BA36" s="156"/>
      <c r="BB36" s="183">
        <f t="shared" ref="BB36:BB42" si="72">O36</f>
        <v>1316</v>
      </c>
      <c r="BC36" s="183">
        <f t="shared" ref="BC36:BC42" si="73">BB36+R36</f>
        <v>2464</v>
      </c>
      <c r="BD36" s="183">
        <f t="shared" ref="BD36:BD42" si="74">BC36+U36</f>
        <v>3556</v>
      </c>
      <c r="BE36" s="183">
        <f t="shared" ref="BE36:BE42" si="75">BD36+X36</f>
        <v>4774</v>
      </c>
      <c r="BF36" s="183">
        <f t="shared" ref="BF36:BF42" si="76">BE36+AA36</f>
        <v>6109</v>
      </c>
      <c r="BG36" s="183">
        <f t="shared" ref="BG36:BG42" si="77">BF36+AD36</f>
        <v>7369</v>
      </c>
      <c r="BH36" s="183">
        <f t="shared" ref="BH36:BH42" si="78">BG36+AG36</f>
        <v>7369</v>
      </c>
      <c r="BI36" s="183">
        <f t="shared" ref="BI36:BI42" si="79">BH36+AJ36</f>
        <v>8704.08</v>
      </c>
      <c r="BJ36" s="183">
        <f t="shared" ref="BJ36:BJ42" si="80">BI36+AM36</f>
        <v>10159.15</v>
      </c>
      <c r="BK36" s="183">
        <f t="shared" ref="BK36:BK42" si="81">BJ36+AP36</f>
        <v>11449.23</v>
      </c>
      <c r="BL36" s="183">
        <f t="shared" ref="BL36:BL42" si="82">BK36+AS36</f>
        <v>12814.289999999999</v>
      </c>
      <c r="BM36" s="183">
        <f t="shared" ref="BM36:BM42" si="83">BL36+AV36</f>
        <v>12814.289999999999</v>
      </c>
      <c r="BN36" s="156"/>
      <c r="BO36" s="156"/>
    </row>
    <row r="37" spans="1:67" ht="14.25" thickTop="1" thickBot="1" x14ac:dyDescent="0.25">
      <c r="A37" s="193"/>
      <c r="B37" s="167"/>
      <c r="C37" s="167">
        <v>402</v>
      </c>
      <c r="D37" s="167" t="s">
        <v>46</v>
      </c>
      <c r="E37" s="167"/>
      <c r="F37" s="167"/>
      <c r="G37" s="167"/>
      <c r="H37" s="167"/>
      <c r="I37" s="167"/>
      <c r="J37" s="170"/>
      <c r="K37" s="130">
        <f t="shared" ca="1" si="56"/>
        <v>7579.23</v>
      </c>
      <c r="L37" s="130">
        <f t="shared" ca="1" si="57"/>
        <v>9759.27</v>
      </c>
      <c r="M37" s="156"/>
      <c r="N37" s="157">
        <f t="shared" si="58"/>
        <v>402</v>
      </c>
      <c r="O37" s="129">
        <f>Form28!O37</f>
        <v>90</v>
      </c>
      <c r="P37" s="156"/>
      <c r="Q37" s="157">
        <f t="shared" si="59"/>
        <v>402</v>
      </c>
      <c r="R37" s="129">
        <f>Form28!R37</f>
        <v>0</v>
      </c>
      <c r="S37" s="156"/>
      <c r="T37" s="157">
        <f t="shared" si="60"/>
        <v>402</v>
      </c>
      <c r="U37" s="129">
        <f>Form28!U37</f>
        <v>0</v>
      </c>
      <c r="V37" s="156"/>
      <c r="W37" s="157">
        <f t="shared" si="61"/>
        <v>402</v>
      </c>
      <c r="X37" s="129">
        <f>Form28!X37</f>
        <v>0</v>
      </c>
      <c r="Y37" s="156"/>
      <c r="Z37" s="157">
        <f t="shared" si="62"/>
        <v>402</v>
      </c>
      <c r="AA37" s="129">
        <f>Form28!AA37</f>
        <v>0</v>
      </c>
      <c r="AB37" s="156"/>
      <c r="AC37" s="157">
        <f t="shared" si="63"/>
        <v>402</v>
      </c>
      <c r="AD37" s="129">
        <f>Form28!AD37</f>
        <v>0</v>
      </c>
      <c r="AE37" s="156"/>
      <c r="AF37" s="157">
        <f t="shared" si="64"/>
        <v>402</v>
      </c>
      <c r="AG37" s="129">
        <f>Form28!AG37</f>
        <v>0</v>
      </c>
      <c r="AH37" s="156"/>
      <c r="AI37" s="157">
        <f t="shared" si="65"/>
        <v>402</v>
      </c>
      <c r="AJ37" s="129">
        <f>Form28!AJ37</f>
        <v>100</v>
      </c>
      <c r="AK37" s="156"/>
      <c r="AL37" s="157">
        <f t="shared" si="66"/>
        <v>402</v>
      </c>
      <c r="AM37" s="129">
        <f>Form28!AM37</f>
        <v>1115.04</v>
      </c>
      <c r="AN37" s="156"/>
      <c r="AO37" s="157">
        <f t="shared" si="67"/>
        <v>402</v>
      </c>
      <c r="AP37" s="129">
        <f>Form28!AP37</f>
        <v>0</v>
      </c>
      <c r="AQ37" s="156"/>
      <c r="AR37" s="157">
        <f t="shared" si="68"/>
        <v>402</v>
      </c>
      <c r="AS37" s="129">
        <f>Form28!AS37</f>
        <v>875</v>
      </c>
      <c r="AT37" s="156"/>
      <c r="AU37" s="157">
        <f t="shared" si="69"/>
        <v>402</v>
      </c>
      <c r="AV37" s="129">
        <f>Form28!AV37</f>
        <v>7579.23</v>
      </c>
      <c r="AW37" s="156"/>
      <c r="AX37" s="156"/>
      <c r="AY37" s="156">
        <f t="shared" ca="1" si="70"/>
        <v>7579.23</v>
      </c>
      <c r="AZ37" s="156">
        <f t="shared" ca="1" si="71"/>
        <v>9759.27</v>
      </c>
      <c r="BA37" s="156"/>
      <c r="BB37" s="183">
        <f t="shared" si="72"/>
        <v>90</v>
      </c>
      <c r="BC37" s="183">
        <f t="shared" si="73"/>
        <v>90</v>
      </c>
      <c r="BD37" s="183">
        <f t="shared" si="74"/>
        <v>90</v>
      </c>
      <c r="BE37" s="183">
        <f t="shared" si="75"/>
        <v>90</v>
      </c>
      <c r="BF37" s="183">
        <f t="shared" si="76"/>
        <v>90</v>
      </c>
      <c r="BG37" s="183">
        <f t="shared" si="77"/>
        <v>90</v>
      </c>
      <c r="BH37" s="183">
        <f t="shared" si="78"/>
        <v>90</v>
      </c>
      <c r="BI37" s="183">
        <f t="shared" si="79"/>
        <v>190</v>
      </c>
      <c r="BJ37" s="183">
        <f t="shared" si="80"/>
        <v>1305.04</v>
      </c>
      <c r="BK37" s="183">
        <f t="shared" si="81"/>
        <v>1305.04</v>
      </c>
      <c r="BL37" s="183">
        <f t="shared" si="82"/>
        <v>2180.04</v>
      </c>
      <c r="BM37" s="183">
        <f t="shared" si="83"/>
        <v>9759.27</v>
      </c>
      <c r="BN37" s="156"/>
      <c r="BO37" s="156"/>
    </row>
    <row r="38" spans="1:67" ht="14.25" thickTop="1" thickBot="1" x14ac:dyDescent="0.25">
      <c r="A38" s="193"/>
      <c r="B38" s="167"/>
      <c r="C38" s="198">
        <v>403</v>
      </c>
      <c r="D38" s="198" t="s">
        <v>16</v>
      </c>
      <c r="E38" s="198"/>
      <c r="F38" s="167"/>
      <c r="G38" s="167"/>
      <c r="H38" s="167"/>
      <c r="I38" s="167"/>
      <c r="J38" s="170"/>
      <c r="K38" s="130">
        <f t="shared" ca="1" si="56"/>
        <v>0</v>
      </c>
      <c r="L38" s="130">
        <f t="shared" ca="1" si="57"/>
        <v>0</v>
      </c>
      <c r="M38" s="156"/>
      <c r="N38" s="157">
        <f t="shared" si="58"/>
        <v>403</v>
      </c>
      <c r="O38" s="129">
        <f>Form28!O38</f>
        <v>0</v>
      </c>
      <c r="P38" s="156"/>
      <c r="Q38" s="157">
        <f t="shared" si="59"/>
        <v>403</v>
      </c>
      <c r="R38" s="129">
        <f>Form28!R38</f>
        <v>0</v>
      </c>
      <c r="S38" s="156"/>
      <c r="T38" s="157">
        <f t="shared" si="60"/>
        <v>403</v>
      </c>
      <c r="U38" s="129">
        <f>Form28!U38</f>
        <v>0</v>
      </c>
      <c r="V38" s="156"/>
      <c r="W38" s="157">
        <f t="shared" si="61"/>
        <v>403</v>
      </c>
      <c r="X38" s="129">
        <f>Form28!X38</f>
        <v>0</v>
      </c>
      <c r="Y38" s="156"/>
      <c r="Z38" s="157">
        <f t="shared" si="62"/>
        <v>403</v>
      </c>
      <c r="AA38" s="129">
        <f>Form28!AA38</f>
        <v>0</v>
      </c>
      <c r="AB38" s="156"/>
      <c r="AC38" s="157">
        <f t="shared" si="63"/>
        <v>403</v>
      </c>
      <c r="AD38" s="129">
        <f>Form28!AD38</f>
        <v>0</v>
      </c>
      <c r="AE38" s="156"/>
      <c r="AF38" s="157">
        <f t="shared" si="64"/>
        <v>403</v>
      </c>
      <c r="AG38" s="129">
        <f>Form28!AG38</f>
        <v>0</v>
      </c>
      <c r="AH38" s="156"/>
      <c r="AI38" s="157">
        <f t="shared" si="65"/>
        <v>403</v>
      </c>
      <c r="AJ38" s="129">
        <f>Form28!AJ38</f>
        <v>0</v>
      </c>
      <c r="AK38" s="156"/>
      <c r="AL38" s="157">
        <f t="shared" si="66"/>
        <v>403</v>
      </c>
      <c r="AM38" s="129">
        <f>Form28!AM38</f>
        <v>0</v>
      </c>
      <c r="AN38" s="156"/>
      <c r="AO38" s="157">
        <f t="shared" si="67"/>
        <v>403</v>
      </c>
      <c r="AP38" s="129">
        <f>Form28!AP38</f>
        <v>0</v>
      </c>
      <c r="AQ38" s="156"/>
      <c r="AR38" s="157">
        <f t="shared" si="68"/>
        <v>403</v>
      </c>
      <c r="AS38" s="129">
        <f>Form28!AS38</f>
        <v>0</v>
      </c>
      <c r="AT38" s="156"/>
      <c r="AU38" s="157">
        <f t="shared" si="69"/>
        <v>403</v>
      </c>
      <c r="AV38" s="129">
        <f>Form28!AV38</f>
        <v>0</v>
      </c>
      <c r="AW38" s="156"/>
      <c r="AX38" s="156"/>
      <c r="AY38" s="156">
        <f t="shared" ca="1" si="70"/>
        <v>0</v>
      </c>
      <c r="AZ38" s="156">
        <f t="shared" ca="1" si="71"/>
        <v>0</v>
      </c>
      <c r="BA38" s="156"/>
      <c r="BB38" s="183">
        <f t="shared" si="72"/>
        <v>0</v>
      </c>
      <c r="BC38" s="183">
        <f t="shared" si="73"/>
        <v>0</v>
      </c>
      <c r="BD38" s="183">
        <f t="shared" si="74"/>
        <v>0</v>
      </c>
      <c r="BE38" s="183">
        <f t="shared" si="75"/>
        <v>0</v>
      </c>
      <c r="BF38" s="183">
        <f t="shared" si="76"/>
        <v>0</v>
      </c>
      <c r="BG38" s="183">
        <f t="shared" si="77"/>
        <v>0</v>
      </c>
      <c r="BH38" s="183">
        <f t="shared" si="78"/>
        <v>0</v>
      </c>
      <c r="BI38" s="183">
        <f t="shared" si="79"/>
        <v>0</v>
      </c>
      <c r="BJ38" s="183">
        <f t="shared" si="80"/>
        <v>0</v>
      </c>
      <c r="BK38" s="183">
        <f t="shared" si="81"/>
        <v>0</v>
      </c>
      <c r="BL38" s="183">
        <f t="shared" si="82"/>
        <v>0</v>
      </c>
      <c r="BM38" s="183">
        <f t="shared" si="83"/>
        <v>0</v>
      </c>
      <c r="BN38" s="156"/>
      <c r="BO38" s="156"/>
    </row>
    <row r="39" spans="1:67" ht="14.25" thickTop="1" thickBot="1" x14ac:dyDescent="0.25">
      <c r="A39" s="193"/>
      <c r="B39" s="167"/>
      <c r="C39" s="198">
        <v>404</v>
      </c>
      <c r="D39" s="198" t="s">
        <v>33</v>
      </c>
      <c r="E39" s="198"/>
      <c r="F39" s="167"/>
      <c r="G39" s="167"/>
      <c r="H39" s="167"/>
      <c r="I39" s="167"/>
      <c r="J39" s="170"/>
      <c r="K39" s="130">
        <f t="shared" ca="1" si="56"/>
        <v>0</v>
      </c>
      <c r="L39" s="130">
        <f t="shared" ca="1" si="57"/>
        <v>0</v>
      </c>
      <c r="M39" s="156"/>
      <c r="N39" s="157">
        <f t="shared" si="58"/>
        <v>404</v>
      </c>
      <c r="O39" s="129">
        <f>Form28!O39</f>
        <v>0</v>
      </c>
      <c r="P39" s="156"/>
      <c r="Q39" s="157">
        <f t="shared" si="59"/>
        <v>404</v>
      </c>
      <c r="R39" s="129">
        <f>Form28!R39</f>
        <v>0</v>
      </c>
      <c r="S39" s="156"/>
      <c r="T39" s="157">
        <f t="shared" si="60"/>
        <v>404</v>
      </c>
      <c r="U39" s="129">
        <f>Form28!U39</f>
        <v>0</v>
      </c>
      <c r="V39" s="156"/>
      <c r="W39" s="157">
        <f t="shared" si="61"/>
        <v>404</v>
      </c>
      <c r="X39" s="129">
        <f>Form28!X39</f>
        <v>0</v>
      </c>
      <c r="Y39" s="156"/>
      <c r="Z39" s="157">
        <f t="shared" si="62"/>
        <v>404</v>
      </c>
      <c r="AA39" s="129">
        <f>Form28!AA39</f>
        <v>0</v>
      </c>
      <c r="AB39" s="156"/>
      <c r="AC39" s="157">
        <f t="shared" si="63"/>
        <v>404</v>
      </c>
      <c r="AD39" s="129">
        <f>Form28!AD39</f>
        <v>0</v>
      </c>
      <c r="AE39" s="156"/>
      <c r="AF39" s="157">
        <f t="shared" si="64"/>
        <v>404</v>
      </c>
      <c r="AG39" s="129">
        <f>Form28!AG39</f>
        <v>0</v>
      </c>
      <c r="AH39" s="156"/>
      <c r="AI39" s="157">
        <f t="shared" si="65"/>
        <v>404</v>
      </c>
      <c r="AJ39" s="129">
        <f>Form28!AJ39</f>
        <v>0</v>
      </c>
      <c r="AK39" s="156"/>
      <c r="AL39" s="157">
        <f t="shared" si="66"/>
        <v>404</v>
      </c>
      <c r="AM39" s="129">
        <f>Form28!AM39</f>
        <v>0</v>
      </c>
      <c r="AN39" s="156"/>
      <c r="AO39" s="157">
        <f t="shared" si="67"/>
        <v>404</v>
      </c>
      <c r="AP39" s="129">
        <f>Form28!AP39</f>
        <v>0</v>
      </c>
      <c r="AQ39" s="156"/>
      <c r="AR39" s="157">
        <f t="shared" si="68"/>
        <v>404</v>
      </c>
      <c r="AS39" s="129">
        <f>Form28!AS39</f>
        <v>0</v>
      </c>
      <c r="AT39" s="156"/>
      <c r="AU39" s="157">
        <f t="shared" si="69"/>
        <v>404</v>
      </c>
      <c r="AV39" s="129">
        <f>Form28!AV39</f>
        <v>0</v>
      </c>
      <c r="AW39" s="156"/>
      <c r="AX39" s="156"/>
      <c r="AY39" s="156">
        <f t="shared" ca="1" si="70"/>
        <v>0</v>
      </c>
      <c r="AZ39" s="156">
        <f t="shared" ca="1" si="71"/>
        <v>0</v>
      </c>
      <c r="BA39" s="156"/>
      <c r="BB39" s="183">
        <f t="shared" si="72"/>
        <v>0</v>
      </c>
      <c r="BC39" s="183">
        <f t="shared" si="73"/>
        <v>0</v>
      </c>
      <c r="BD39" s="183">
        <f t="shared" si="74"/>
        <v>0</v>
      </c>
      <c r="BE39" s="183">
        <f t="shared" si="75"/>
        <v>0</v>
      </c>
      <c r="BF39" s="183">
        <f t="shared" si="76"/>
        <v>0</v>
      </c>
      <c r="BG39" s="183">
        <f t="shared" si="77"/>
        <v>0</v>
      </c>
      <c r="BH39" s="183">
        <f t="shared" si="78"/>
        <v>0</v>
      </c>
      <c r="BI39" s="183">
        <f t="shared" si="79"/>
        <v>0</v>
      </c>
      <c r="BJ39" s="183">
        <f t="shared" si="80"/>
        <v>0</v>
      </c>
      <c r="BK39" s="183">
        <f t="shared" si="81"/>
        <v>0</v>
      </c>
      <c r="BL39" s="183">
        <f t="shared" si="82"/>
        <v>0</v>
      </c>
      <c r="BM39" s="183">
        <f t="shared" si="83"/>
        <v>0</v>
      </c>
      <c r="BN39" s="156"/>
      <c r="BO39" s="156"/>
    </row>
    <row r="40" spans="1:67" ht="14.25" thickTop="1" thickBot="1" x14ac:dyDescent="0.25">
      <c r="A40" s="193"/>
      <c r="B40" s="167"/>
      <c r="C40" s="198">
        <v>405</v>
      </c>
      <c r="D40" s="198" t="s">
        <v>34</v>
      </c>
      <c r="E40" s="198"/>
      <c r="F40" s="167"/>
      <c r="G40" s="167"/>
      <c r="H40" s="167"/>
      <c r="I40" s="167"/>
      <c r="J40" s="170"/>
      <c r="K40" s="130">
        <f t="shared" ca="1" si="56"/>
        <v>0</v>
      </c>
      <c r="L40" s="130">
        <f t="shared" ca="1" si="57"/>
        <v>0</v>
      </c>
      <c r="M40" s="156"/>
      <c r="N40" s="157">
        <f t="shared" si="58"/>
        <v>405</v>
      </c>
      <c r="O40" s="129">
        <f>Form28!O40</f>
        <v>0</v>
      </c>
      <c r="P40" s="156"/>
      <c r="Q40" s="157">
        <f t="shared" si="59"/>
        <v>405</v>
      </c>
      <c r="R40" s="129">
        <f>Form28!R40</f>
        <v>0</v>
      </c>
      <c r="S40" s="156"/>
      <c r="T40" s="157">
        <f t="shared" si="60"/>
        <v>405</v>
      </c>
      <c r="U40" s="129">
        <f>Form28!U40</f>
        <v>0</v>
      </c>
      <c r="V40" s="156"/>
      <c r="W40" s="157">
        <f t="shared" si="61"/>
        <v>405</v>
      </c>
      <c r="X40" s="129">
        <f>Form28!X40</f>
        <v>0</v>
      </c>
      <c r="Y40" s="156"/>
      <c r="Z40" s="157">
        <f t="shared" si="62"/>
        <v>405</v>
      </c>
      <c r="AA40" s="129">
        <f>Form28!AA40</f>
        <v>0</v>
      </c>
      <c r="AB40" s="156"/>
      <c r="AC40" s="157">
        <f t="shared" si="63"/>
        <v>405</v>
      </c>
      <c r="AD40" s="129">
        <f>Form28!AD40</f>
        <v>0</v>
      </c>
      <c r="AE40" s="156"/>
      <c r="AF40" s="157">
        <f t="shared" si="64"/>
        <v>405</v>
      </c>
      <c r="AG40" s="129">
        <f>Form28!AG40</f>
        <v>0</v>
      </c>
      <c r="AH40" s="156"/>
      <c r="AI40" s="157">
        <f t="shared" si="65"/>
        <v>405</v>
      </c>
      <c r="AJ40" s="129">
        <f>Form28!AJ40</f>
        <v>0</v>
      </c>
      <c r="AK40" s="156"/>
      <c r="AL40" s="157">
        <f t="shared" si="66"/>
        <v>405</v>
      </c>
      <c r="AM40" s="129">
        <f>Form28!AM40</f>
        <v>0</v>
      </c>
      <c r="AN40" s="156"/>
      <c r="AO40" s="157">
        <f t="shared" si="67"/>
        <v>405</v>
      </c>
      <c r="AP40" s="129">
        <f>Form28!AP40</f>
        <v>0</v>
      </c>
      <c r="AQ40" s="156"/>
      <c r="AR40" s="157">
        <f t="shared" si="68"/>
        <v>405</v>
      </c>
      <c r="AS40" s="129">
        <f>Form28!AS40</f>
        <v>0</v>
      </c>
      <c r="AT40" s="156"/>
      <c r="AU40" s="157">
        <f t="shared" si="69"/>
        <v>405</v>
      </c>
      <c r="AV40" s="129">
        <f>Form28!AV40</f>
        <v>0</v>
      </c>
      <c r="AW40" s="156"/>
      <c r="AX40" s="156"/>
      <c r="AY40" s="156">
        <f t="shared" ca="1" si="70"/>
        <v>0</v>
      </c>
      <c r="AZ40" s="156">
        <f t="shared" ca="1" si="71"/>
        <v>0</v>
      </c>
      <c r="BA40" s="156"/>
      <c r="BB40" s="183">
        <f t="shared" si="72"/>
        <v>0</v>
      </c>
      <c r="BC40" s="183">
        <f t="shared" si="73"/>
        <v>0</v>
      </c>
      <c r="BD40" s="183">
        <f t="shared" si="74"/>
        <v>0</v>
      </c>
      <c r="BE40" s="183">
        <f t="shared" si="75"/>
        <v>0</v>
      </c>
      <c r="BF40" s="183">
        <f t="shared" si="76"/>
        <v>0</v>
      </c>
      <c r="BG40" s="183">
        <f t="shared" si="77"/>
        <v>0</v>
      </c>
      <c r="BH40" s="183">
        <f t="shared" si="78"/>
        <v>0</v>
      </c>
      <c r="BI40" s="183">
        <f t="shared" si="79"/>
        <v>0</v>
      </c>
      <c r="BJ40" s="183">
        <f t="shared" si="80"/>
        <v>0</v>
      </c>
      <c r="BK40" s="183">
        <f t="shared" si="81"/>
        <v>0</v>
      </c>
      <c r="BL40" s="183">
        <f t="shared" si="82"/>
        <v>0</v>
      </c>
      <c r="BM40" s="183">
        <f t="shared" si="83"/>
        <v>0</v>
      </c>
      <c r="BN40" s="156"/>
      <c r="BO40" s="156"/>
    </row>
    <row r="41" spans="1:67" ht="14.25" thickTop="1" thickBot="1" x14ac:dyDescent="0.25">
      <c r="A41" s="193"/>
      <c r="B41" s="167"/>
      <c r="C41" s="167">
        <v>406</v>
      </c>
      <c r="D41" s="167" t="s">
        <v>21</v>
      </c>
      <c r="E41" s="167"/>
      <c r="F41" s="167"/>
      <c r="G41" s="167"/>
      <c r="H41" s="167"/>
      <c r="I41" s="167"/>
      <c r="J41" s="170"/>
      <c r="K41" s="130">
        <f t="shared" ca="1" si="56"/>
        <v>0</v>
      </c>
      <c r="L41" s="130">
        <f t="shared" ca="1" si="57"/>
        <v>800.65</v>
      </c>
      <c r="M41" s="156"/>
      <c r="N41" s="157">
        <f t="shared" si="58"/>
        <v>406</v>
      </c>
      <c r="O41" s="129">
        <f>Form28!O41</f>
        <v>0</v>
      </c>
      <c r="P41" s="156"/>
      <c r="Q41" s="157">
        <f t="shared" si="59"/>
        <v>406</v>
      </c>
      <c r="R41" s="129">
        <f>Form28!R41</f>
        <v>0</v>
      </c>
      <c r="S41" s="156"/>
      <c r="T41" s="157">
        <f t="shared" si="60"/>
        <v>406</v>
      </c>
      <c r="U41" s="129">
        <f>Form28!U41</f>
        <v>0</v>
      </c>
      <c r="V41" s="156"/>
      <c r="W41" s="157">
        <f t="shared" si="61"/>
        <v>406</v>
      </c>
      <c r="X41" s="129">
        <f>Form28!X41</f>
        <v>0</v>
      </c>
      <c r="Y41" s="156"/>
      <c r="Z41" s="157">
        <f t="shared" si="62"/>
        <v>406</v>
      </c>
      <c r="AA41" s="129">
        <f>Form28!AA41</f>
        <v>0</v>
      </c>
      <c r="AB41" s="156"/>
      <c r="AC41" s="157">
        <f t="shared" si="63"/>
        <v>406</v>
      </c>
      <c r="AD41" s="129">
        <f>Form28!AD41</f>
        <v>347.05</v>
      </c>
      <c r="AE41" s="156"/>
      <c r="AF41" s="157">
        <f t="shared" si="64"/>
        <v>406</v>
      </c>
      <c r="AG41" s="129">
        <f>Form28!AG41</f>
        <v>0</v>
      </c>
      <c r="AH41" s="156"/>
      <c r="AI41" s="157">
        <f t="shared" si="65"/>
        <v>406</v>
      </c>
      <c r="AJ41" s="129">
        <f>Form28!AJ41</f>
        <v>376.68</v>
      </c>
      <c r="AK41" s="156"/>
      <c r="AL41" s="157">
        <f t="shared" si="66"/>
        <v>406</v>
      </c>
      <c r="AM41" s="129">
        <f>Form28!AM41</f>
        <v>0</v>
      </c>
      <c r="AN41" s="156"/>
      <c r="AO41" s="157">
        <f t="shared" si="67"/>
        <v>406</v>
      </c>
      <c r="AP41" s="129">
        <f>Form28!AP41</f>
        <v>0</v>
      </c>
      <c r="AQ41" s="156"/>
      <c r="AR41" s="157">
        <f t="shared" si="68"/>
        <v>406</v>
      </c>
      <c r="AS41" s="129">
        <f>Form28!AS41</f>
        <v>76.92</v>
      </c>
      <c r="AT41" s="156"/>
      <c r="AU41" s="157">
        <f t="shared" si="69"/>
        <v>406</v>
      </c>
      <c r="AV41" s="129">
        <f>Form28!AV41</f>
        <v>0</v>
      </c>
      <c r="AW41" s="156"/>
      <c r="AX41" s="156"/>
      <c r="AY41" s="156">
        <f t="shared" ca="1" si="70"/>
        <v>0</v>
      </c>
      <c r="AZ41" s="156">
        <f t="shared" ca="1" si="71"/>
        <v>800.65</v>
      </c>
      <c r="BA41" s="156"/>
      <c r="BB41" s="183">
        <f t="shared" si="72"/>
        <v>0</v>
      </c>
      <c r="BC41" s="183">
        <f t="shared" si="73"/>
        <v>0</v>
      </c>
      <c r="BD41" s="183">
        <f t="shared" si="74"/>
        <v>0</v>
      </c>
      <c r="BE41" s="183">
        <f t="shared" si="75"/>
        <v>0</v>
      </c>
      <c r="BF41" s="183">
        <f t="shared" si="76"/>
        <v>0</v>
      </c>
      <c r="BG41" s="183">
        <f t="shared" si="77"/>
        <v>347.05</v>
      </c>
      <c r="BH41" s="183">
        <f t="shared" si="78"/>
        <v>347.05</v>
      </c>
      <c r="BI41" s="183">
        <f t="shared" si="79"/>
        <v>723.73</v>
      </c>
      <c r="BJ41" s="183">
        <f t="shared" si="80"/>
        <v>723.73</v>
      </c>
      <c r="BK41" s="183">
        <f t="shared" si="81"/>
        <v>723.73</v>
      </c>
      <c r="BL41" s="183">
        <f t="shared" si="82"/>
        <v>800.65</v>
      </c>
      <c r="BM41" s="183">
        <f t="shared" si="83"/>
        <v>800.65</v>
      </c>
      <c r="BN41" s="156"/>
      <c r="BO41" s="156"/>
    </row>
    <row r="42" spans="1:67" ht="14.25" thickTop="1" thickBot="1" x14ac:dyDescent="0.25">
      <c r="A42" s="193"/>
      <c r="B42" s="167"/>
      <c r="C42" s="167">
        <v>407</v>
      </c>
      <c r="D42" s="198" t="s">
        <v>19</v>
      </c>
      <c r="E42" s="167"/>
      <c r="F42" s="167"/>
      <c r="G42" s="167"/>
      <c r="H42" s="167"/>
      <c r="I42" s="167"/>
      <c r="J42" s="210"/>
      <c r="K42" s="130">
        <f t="shared" ca="1" si="56"/>
        <v>0</v>
      </c>
      <c r="L42" s="130">
        <f t="shared" ca="1" si="57"/>
        <v>348.35</v>
      </c>
      <c r="M42" s="156"/>
      <c r="N42" s="157">
        <f t="shared" si="58"/>
        <v>407</v>
      </c>
      <c r="O42" s="129">
        <f>Form28!O42</f>
        <v>0</v>
      </c>
      <c r="P42" s="156"/>
      <c r="Q42" s="157">
        <f t="shared" si="59"/>
        <v>407</v>
      </c>
      <c r="R42" s="129">
        <f>Form28!R42</f>
        <v>0</v>
      </c>
      <c r="S42" s="156"/>
      <c r="T42" s="157">
        <f t="shared" si="60"/>
        <v>407</v>
      </c>
      <c r="U42" s="129">
        <f>Form28!U42</f>
        <v>0</v>
      </c>
      <c r="V42" s="156"/>
      <c r="W42" s="157">
        <f t="shared" si="61"/>
        <v>407</v>
      </c>
      <c r="X42" s="129">
        <f>Form28!X42</f>
        <v>0</v>
      </c>
      <c r="Y42" s="156"/>
      <c r="Z42" s="157">
        <f t="shared" si="62"/>
        <v>407</v>
      </c>
      <c r="AA42" s="129">
        <f>Form28!AA42</f>
        <v>0</v>
      </c>
      <c r="AB42" s="156"/>
      <c r="AC42" s="157">
        <f t="shared" si="63"/>
        <v>407</v>
      </c>
      <c r="AD42" s="129">
        <f>Form28!AD42</f>
        <v>0</v>
      </c>
      <c r="AE42" s="156"/>
      <c r="AF42" s="157">
        <f t="shared" si="64"/>
        <v>407</v>
      </c>
      <c r="AG42" s="129">
        <f>Form28!AG42</f>
        <v>348.35</v>
      </c>
      <c r="AH42" s="156"/>
      <c r="AI42" s="157">
        <f t="shared" si="65"/>
        <v>407</v>
      </c>
      <c r="AJ42" s="129">
        <f>Form28!AJ42</f>
        <v>0</v>
      </c>
      <c r="AK42" s="156"/>
      <c r="AL42" s="157">
        <f t="shared" si="66"/>
        <v>407</v>
      </c>
      <c r="AM42" s="129">
        <f>Form28!AM42</f>
        <v>0</v>
      </c>
      <c r="AN42" s="156"/>
      <c r="AO42" s="157">
        <f t="shared" si="67"/>
        <v>407</v>
      </c>
      <c r="AP42" s="129">
        <f>Form28!AP42</f>
        <v>0</v>
      </c>
      <c r="AQ42" s="156"/>
      <c r="AR42" s="157">
        <f t="shared" si="68"/>
        <v>407</v>
      </c>
      <c r="AS42" s="129">
        <f>Form28!AS42</f>
        <v>0</v>
      </c>
      <c r="AT42" s="156"/>
      <c r="AU42" s="157">
        <f t="shared" si="69"/>
        <v>407</v>
      </c>
      <c r="AV42" s="129">
        <f>Form28!AV42</f>
        <v>0</v>
      </c>
      <c r="AW42" s="156"/>
      <c r="AX42" s="156"/>
      <c r="AY42" s="156">
        <f t="shared" ca="1" si="70"/>
        <v>0</v>
      </c>
      <c r="AZ42" s="156">
        <f t="shared" ca="1" si="71"/>
        <v>348.35</v>
      </c>
      <c r="BA42" s="156"/>
      <c r="BB42" s="183">
        <f t="shared" si="72"/>
        <v>0</v>
      </c>
      <c r="BC42" s="183">
        <f t="shared" si="73"/>
        <v>0</v>
      </c>
      <c r="BD42" s="183">
        <f t="shared" si="74"/>
        <v>0</v>
      </c>
      <c r="BE42" s="183">
        <f t="shared" si="75"/>
        <v>0</v>
      </c>
      <c r="BF42" s="183">
        <f t="shared" si="76"/>
        <v>0</v>
      </c>
      <c r="BG42" s="183">
        <f t="shared" si="77"/>
        <v>0</v>
      </c>
      <c r="BH42" s="183">
        <f t="shared" si="78"/>
        <v>348.35</v>
      </c>
      <c r="BI42" s="183">
        <f t="shared" si="79"/>
        <v>348.35</v>
      </c>
      <c r="BJ42" s="183">
        <f t="shared" si="80"/>
        <v>348.35</v>
      </c>
      <c r="BK42" s="183">
        <f t="shared" si="81"/>
        <v>348.35</v>
      </c>
      <c r="BL42" s="183">
        <f t="shared" si="82"/>
        <v>348.35</v>
      </c>
      <c r="BM42" s="183">
        <f t="shared" si="83"/>
        <v>348.35</v>
      </c>
      <c r="BN42" s="156"/>
      <c r="BO42" s="156"/>
    </row>
    <row r="43" spans="1:67" ht="14.25" thickTop="1" thickBot="1" x14ac:dyDescent="0.25">
      <c r="A43" s="200"/>
      <c r="B43" s="201"/>
      <c r="C43" s="201"/>
      <c r="D43" s="201" t="s">
        <v>22</v>
      </c>
      <c r="E43" s="201"/>
      <c r="F43" s="201"/>
      <c r="G43" s="201"/>
      <c r="H43" s="201"/>
      <c r="I43" s="166"/>
      <c r="J43" s="202">
        <v>6</v>
      </c>
      <c r="K43" s="129">
        <f ca="1">SUM(K36:K42)</f>
        <v>7579.23</v>
      </c>
      <c r="L43" s="129">
        <f ca="1">SUM(L36:L42)</f>
        <v>23722.559999999998</v>
      </c>
      <c r="M43" s="156"/>
      <c r="N43" s="157">
        <v>6</v>
      </c>
      <c r="O43" s="129">
        <f>SUM(O36:O42)</f>
        <v>1406</v>
      </c>
      <c r="P43" s="156"/>
      <c r="Q43" s="157">
        <v>6</v>
      </c>
      <c r="R43" s="129">
        <f>SUM(R36:R42)</f>
        <v>1148</v>
      </c>
      <c r="S43" s="156"/>
      <c r="T43" s="157">
        <v>6</v>
      </c>
      <c r="U43" s="129">
        <f>SUM(U36:U42)</f>
        <v>1092</v>
      </c>
      <c r="V43" s="156"/>
      <c r="W43" s="157">
        <v>6</v>
      </c>
      <c r="X43" s="129">
        <f>SUM(X36:X42)</f>
        <v>1218</v>
      </c>
      <c r="Y43" s="156"/>
      <c r="Z43" s="157">
        <v>6</v>
      </c>
      <c r="AA43" s="129">
        <f>SUM(AA36:AA42)</f>
        <v>1335</v>
      </c>
      <c r="AB43" s="156"/>
      <c r="AC43" s="157">
        <v>6</v>
      </c>
      <c r="AD43" s="129">
        <f>SUM(AD36:AD42)</f>
        <v>1607.05</v>
      </c>
      <c r="AE43" s="156"/>
      <c r="AF43" s="157">
        <v>6</v>
      </c>
      <c r="AG43" s="129">
        <f>SUM(AG36:AG42)</f>
        <v>348.35</v>
      </c>
      <c r="AH43" s="156"/>
      <c r="AI43" s="157">
        <v>6</v>
      </c>
      <c r="AJ43" s="129">
        <f>SUM(AJ36:AJ42)</f>
        <v>1811.76</v>
      </c>
      <c r="AK43" s="156"/>
      <c r="AL43" s="157">
        <v>6</v>
      </c>
      <c r="AM43" s="129">
        <f>SUM(AM36:AM42)</f>
        <v>2570.1099999999997</v>
      </c>
      <c r="AN43" s="156"/>
      <c r="AO43" s="157">
        <v>6</v>
      </c>
      <c r="AP43" s="129">
        <f>SUM(AP36:AP42)</f>
        <v>1290.08</v>
      </c>
      <c r="AQ43" s="156"/>
      <c r="AR43" s="157">
        <v>6</v>
      </c>
      <c r="AS43" s="129">
        <f>SUM(AS36:AS42)</f>
        <v>2316.98</v>
      </c>
      <c r="AT43" s="156"/>
      <c r="AU43" s="157">
        <v>6</v>
      </c>
      <c r="AV43" s="129">
        <f>SUM(AV36:AV42)</f>
        <v>7579.23</v>
      </c>
      <c r="AW43" s="156"/>
      <c r="AX43" s="156"/>
      <c r="AY43" s="156">
        <f t="shared" ca="1" si="70"/>
        <v>7579.23</v>
      </c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  <c r="BM43" s="156"/>
      <c r="BN43" s="156"/>
      <c r="BO43" s="156"/>
    </row>
    <row r="44" spans="1:67" ht="13.5" thickBot="1" x14ac:dyDescent="0.25">
      <c r="A44" s="195"/>
      <c r="B44" s="178"/>
      <c r="C44" s="178"/>
      <c r="D44" s="178" t="s">
        <v>32</v>
      </c>
      <c r="E44" s="178"/>
      <c r="F44" s="178"/>
      <c r="G44" s="178"/>
      <c r="H44" s="178"/>
      <c r="I44" s="178"/>
      <c r="J44" s="180" t="s">
        <v>31</v>
      </c>
      <c r="K44" s="129">
        <f ca="1">K34-K43</f>
        <v>-6453.3099999999995</v>
      </c>
      <c r="L44" s="129">
        <f ca="1">L34-L43</f>
        <v>1979.0800000000017</v>
      </c>
      <c r="M44" s="156"/>
      <c r="N44" s="157">
        <v>7</v>
      </c>
      <c r="O44" s="129">
        <f>O34-O43</f>
        <v>1263.7200000000003</v>
      </c>
      <c r="P44" s="156"/>
      <c r="Q44" s="157">
        <v>7</v>
      </c>
      <c r="R44" s="129">
        <f>R34-R43</f>
        <v>-122</v>
      </c>
      <c r="S44" s="156"/>
      <c r="T44" s="157">
        <v>7</v>
      </c>
      <c r="U44" s="129">
        <f>U34-U43</f>
        <v>-137</v>
      </c>
      <c r="V44" s="156"/>
      <c r="W44" s="157">
        <v>7</v>
      </c>
      <c r="X44" s="129">
        <f>X34-X43</f>
        <v>-191</v>
      </c>
      <c r="Y44" s="156"/>
      <c r="Z44" s="157">
        <v>7</v>
      </c>
      <c r="AA44" s="129">
        <f>AA34-AA43</f>
        <v>-28</v>
      </c>
      <c r="AB44" s="156"/>
      <c r="AC44" s="157">
        <v>7</v>
      </c>
      <c r="AD44" s="129">
        <f>AD34-AD43</f>
        <v>-356.04999999999995</v>
      </c>
      <c r="AE44" s="156"/>
      <c r="AF44" s="157">
        <v>7</v>
      </c>
      <c r="AG44" s="129">
        <f>AG34-AG43</f>
        <v>33.649999999999977</v>
      </c>
      <c r="AH44" s="156"/>
      <c r="AI44" s="157">
        <v>7</v>
      </c>
      <c r="AJ44" s="129">
        <f>AJ34-AJ43</f>
        <v>-249.76</v>
      </c>
      <c r="AK44" s="156"/>
      <c r="AL44" s="157">
        <v>7</v>
      </c>
      <c r="AM44" s="129">
        <f>AM34-AM43</f>
        <v>1875.8900000000003</v>
      </c>
      <c r="AN44" s="156"/>
      <c r="AO44" s="157">
        <v>7</v>
      </c>
      <c r="AP44" s="129">
        <f>AP34-AP43</f>
        <v>4519.92</v>
      </c>
      <c r="AQ44" s="156"/>
      <c r="AR44" s="157">
        <v>7</v>
      </c>
      <c r="AS44" s="129">
        <f>AS34-AS43</f>
        <v>1823.02</v>
      </c>
      <c r="AT44" s="156"/>
      <c r="AU44" s="157">
        <v>7</v>
      </c>
      <c r="AV44" s="129">
        <f>AV34-AV43</f>
        <v>-6453.3099999999995</v>
      </c>
      <c r="AW44" s="156"/>
      <c r="AX44" s="156"/>
      <c r="AY44" s="156">
        <f t="shared" ca="1" si="70"/>
        <v>-6453.3099999999995</v>
      </c>
      <c r="AZ44" s="156"/>
      <c r="BA44" s="156"/>
      <c r="BB44" s="156"/>
      <c r="BC44" s="156"/>
      <c r="BD44" s="156"/>
      <c r="BE44" s="156"/>
      <c r="BF44" s="156"/>
      <c r="BG44" s="156"/>
      <c r="BH44" s="156"/>
      <c r="BI44" s="156"/>
      <c r="BJ44" s="156"/>
      <c r="BK44" s="156"/>
      <c r="BL44" s="156"/>
      <c r="BM44" s="156"/>
      <c r="BN44" s="156"/>
      <c r="BO44" s="156"/>
    </row>
    <row r="45" spans="1:67" ht="13.5" thickBot="1" x14ac:dyDescent="0.25">
      <c r="A45" s="184"/>
      <c r="B45" s="167"/>
      <c r="C45" s="167"/>
      <c r="D45" s="167"/>
      <c r="E45" s="167"/>
      <c r="F45" s="167"/>
      <c r="G45" s="167"/>
      <c r="H45" s="167"/>
      <c r="I45" s="167"/>
      <c r="J45" s="170"/>
      <c r="K45" s="129"/>
      <c r="L45" s="129"/>
      <c r="M45" s="156"/>
      <c r="N45" s="157"/>
      <c r="O45" s="129"/>
      <c r="P45" s="156"/>
      <c r="Q45" s="157"/>
      <c r="R45" s="129"/>
      <c r="S45" s="156"/>
      <c r="T45" s="157"/>
      <c r="U45" s="129"/>
      <c r="V45" s="156"/>
      <c r="W45" s="157"/>
      <c r="X45" s="129"/>
      <c r="Y45" s="156"/>
      <c r="Z45" s="157"/>
      <c r="AA45" s="129"/>
      <c r="AB45" s="156"/>
      <c r="AC45" s="157"/>
      <c r="AD45" s="129"/>
      <c r="AE45" s="156"/>
      <c r="AF45" s="157"/>
      <c r="AG45" s="129"/>
      <c r="AH45" s="156"/>
      <c r="AI45" s="157"/>
      <c r="AJ45" s="129"/>
      <c r="AK45" s="156"/>
      <c r="AL45" s="157"/>
      <c r="AM45" s="129"/>
      <c r="AN45" s="156"/>
      <c r="AO45" s="157"/>
      <c r="AP45" s="129"/>
      <c r="AQ45" s="156"/>
      <c r="AR45" s="157"/>
      <c r="AS45" s="129"/>
      <c r="AT45" s="156"/>
      <c r="AU45" s="157"/>
      <c r="AV45" s="129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</row>
    <row r="46" spans="1:67" ht="13.5" thickBot="1" x14ac:dyDescent="0.25">
      <c r="A46" s="211" t="s">
        <v>47</v>
      </c>
      <c r="B46" s="203"/>
      <c r="C46" s="203"/>
      <c r="D46" s="212"/>
      <c r="E46" s="212"/>
      <c r="F46" s="203"/>
      <c r="G46" s="203"/>
      <c r="H46" s="203"/>
      <c r="I46" s="213"/>
      <c r="J46" s="214" t="s">
        <v>35</v>
      </c>
      <c r="K46" s="133">
        <f ca="1">+K5+K22+K44</f>
        <v>4177.1000000000004</v>
      </c>
      <c r="L46" s="133">
        <f ca="1">+L5+L22+L44</f>
        <v>4177.1000000000013</v>
      </c>
      <c r="M46" s="156"/>
      <c r="N46" s="158">
        <v>8</v>
      </c>
      <c r="O46" s="133">
        <f>+O5+O22+O44</f>
        <v>4937.42</v>
      </c>
      <c r="P46" s="156"/>
      <c r="Q46" s="158">
        <v>8</v>
      </c>
      <c r="R46" s="133">
        <f>+R5+R22+R44</f>
        <v>4767.8999999999996</v>
      </c>
      <c r="S46" s="156"/>
      <c r="T46" s="158">
        <v>8</v>
      </c>
      <c r="U46" s="133">
        <f>+U5+U22+U44</f>
        <v>4546.1499999999996</v>
      </c>
      <c r="V46" s="156"/>
      <c r="W46" s="158">
        <v>8</v>
      </c>
      <c r="X46" s="133">
        <f>+X5+X22+X44</f>
        <v>4130.1499999999996</v>
      </c>
      <c r="Y46" s="156"/>
      <c r="Z46" s="158">
        <v>8</v>
      </c>
      <c r="AA46" s="133">
        <f>+AA5+AA22+AA44</f>
        <v>4063.1499999999996</v>
      </c>
      <c r="AB46" s="156"/>
      <c r="AC46" s="158">
        <v>8</v>
      </c>
      <c r="AD46" s="133">
        <f>+AD5+AD22+AD44</f>
        <v>3648.0999999999995</v>
      </c>
      <c r="AE46" s="156"/>
      <c r="AF46" s="158">
        <v>8</v>
      </c>
      <c r="AG46" s="133">
        <f>+AG5+AG22+AG44</f>
        <v>3491.7499999999995</v>
      </c>
      <c r="AH46" s="156"/>
      <c r="AI46" s="158">
        <v>8</v>
      </c>
      <c r="AJ46" s="133">
        <f>+AJ5+AJ22+AJ44</f>
        <v>3142.99</v>
      </c>
      <c r="AK46" s="156"/>
      <c r="AL46" s="158">
        <v>8</v>
      </c>
      <c r="AM46" s="133">
        <f>+AM5+AM22+AM44</f>
        <v>4697.13</v>
      </c>
      <c r="AN46" s="156"/>
      <c r="AO46" s="158">
        <v>8</v>
      </c>
      <c r="AP46" s="133">
        <f>+AP5+AP22+AP44</f>
        <v>9078.0499999999993</v>
      </c>
      <c r="AQ46" s="156"/>
      <c r="AR46" s="158">
        <v>8</v>
      </c>
      <c r="AS46" s="133">
        <f>+AS5+AS22+AS44</f>
        <v>10817.57</v>
      </c>
      <c r="AT46" s="156"/>
      <c r="AU46" s="158">
        <v>8</v>
      </c>
      <c r="AV46" s="133">
        <f>+AV5+AV22+AV44</f>
        <v>4177.1000000000004</v>
      </c>
      <c r="AW46" s="156"/>
      <c r="AX46" s="156"/>
      <c r="AY46" s="156">
        <f ca="1">IF($AY$2=7,AG46,IF($AY$2=8,AJ46,IF($AY$2=9,AM46,IF($AY$2=10,AP46,IF($AY$2=11,AS46,IF($AY$2=12,AV46,"unknown"))))))</f>
        <v>4177.1000000000004</v>
      </c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</row>
    <row r="47" spans="1:67" ht="13.5" thickBot="1" x14ac:dyDescent="0.25">
      <c r="A47" s="215"/>
      <c r="B47" s="167"/>
      <c r="C47" s="167"/>
      <c r="D47" s="216"/>
      <c r="E47" s="216"/>
      <c r="F47" s="167"/>
      <c r="G47" s="167"/>
      <c r="H47" s="167"/>
      <c r="I47" s="217"/>
      <c r="J47" s="218"/>
      <c r="K47" s="219"/>
      <c r="L47" s="220"/>
      <c r="M47" s="156"/>
      <c r="N47" s="221"/>
      <c r="O47" s="183"/>
      <c r="P47" s="156"/>
      <c r="Q47" s="221"/>
      <c r="R47" s="183"/>
      <c r="S47" s="156"/>
      <c r="T47" s="221"/>
      <c r="U47" s="183"/>
      <c r="V47" s="156"/>
      <c r="W47" s="221"/>
      <c r="X47" s="183"/>
      <c r="Y47" s="156"/>
      <c r="Z47" s="221"/>
      <c r="AA47" s="183"/>
      <c r="AB47" s="156"/>
      <c r="AC47" s="221"/>
      <c r="AD47" s="183"/>
      <c r="AE47" s="156"/>
      <c r="AF47" s="221"/>
      <c r="AG47" s="183"/>
      <c r="AH47" s="156"/>
      <c r="AI47" s="221"/>
      <c r="AJ47" s="183"/>
      <c r="AK47" s="156"/>
      <c r="AL47" s="221"/>
      <c r="AM47" s="183"/>
      <c r="AN47" s="156"/>
      <c r="AO47" s="221"/>
      <c r="AP47" s="183"/>
      <c r="AQ47" s="156"/>
      <c r="AR47" s="221"/>
      <c r="AS47" s="183"/>
      <c r="AT47" s="156"/>
      <c r="AU47" s="221"/>
      <c r="AV47" s="183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</row>
    <row r="48" spans="1:67" ht="13.5" thickBot="1" x14ac:dyDescent="0.25">
      <c r="A48" s="316" t="s">
        <v>49</v>
      </c>
      <c r="B48" s="317"/>
      <c r="C48" s="317"/>
      <c r="D48" s="318"/>
      <c r="E48" s="189"/>
      <c r="F48" s="319" t="s">
        <v>36</v>
      </c>
      <c r="G48" s="318"/>
      <c r="H48" s="189"/>
      <c r="I48" s="320"/>
      <c r="J48" s="321"/>
      <c r="K48" s="321"/>
      <c r="L48" s="322"/>
      <c r="M48" s="156"/>
      <c r="N48" s="222" t="s">
        <v>73</v>
      </c>
      <c r="O48" s="183"/>
      <c r="P48" s="156"/>
      <c r="Q48" s="221"/>
      <c r="R48" s="183"/>
      <c r="S48" s="156"/>
      <c r="T48" s="221"/>
      <c r="U48" s="183"/>
      <c r="V48" s="156"/>
      <c r="W48" s="221"/>
      <c r="X48" s="183"/>
      <c r="Y48" s="156"/>
      <c r="Z48" s="221"/>
      <c r="AA48" s="183"/>
      <c r="AB48" s="156"/>
      <c r="AC48" s="222" t="s">
        <v>73</v>
      </c>
      <c r="AD48" s="183"/>
      <c r="AE48" s="156"/>
      <c r="AF48" s="221"/>
      <c r="AG48" s="183"/>
      <c r="AH48" s="156"/>
      <c r="AI48" s="221"/>
      <c r="AJ48" s="183"/>
      <c r="AK48" s="156"/>
      <c r="AL48" s="221"/>
      <c r="AM48" s="183"/>
      <c r="AN48" s="156"/>
      <c r="AO48" s="221"/>
      <c r="AP48" s="183"/>
      <c r="AQ48" s="156"/>
      <c r="AR48" s="221"/>
      <c r="AS48" s="183"/>
      <c r="AT48" s="156"/>
      <c r="AU48" s="222" t="s">
        <v>73</v>
      </c>
      <c r="AV48" s="183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</row>
    <row r="49" spans="1:67" ht="14.25" thickTop="1" thickBot="1" x14ac:dyDescent="0.25">
      <c r="A49" s="193" t="s">
        <v>23</v>
      </c>
      <c r="B49" s="167"/>
      <c r="C49" s="167"/>
      <c r="D49" s="130">
        <f ca="1">IF($D$3="January",O49,IF($D$3="February",R49,IF($D$3="March",U49,IF($D$3="April",X49,IF($D$3="May",AA49,IF($D$3="June",$AD49,$AY49))))))</f>
        <v>4177.1000000000004</v>
      </c>
      <c r="E49" s="219"/>
      <c r="F49" s="223" t="s">
        <v>24</v>
      </c>
      <c r="G49" s="224">
        <f ca="1">IF($D$3="January",O54,IF($D$3="February",R54,IF($D$3="March",U54,IF($D$3="April",X54,IF($D$3="May",AA54,IF($D$3="June",$AD54,$AY54))))))</f>
        <v>149</v>
      </c>
      <c r="H49" s="225"/>
      <c r="I49" s="219"/>
      <c r="J49" s="226"/>
      <c r="K49" s="227"/>
      <c r="L49" s="228"/>
      <c r="M49" s="156"/>
      <c r="N49" s="222" t="s">
        <v>23</v>
      </c>
      <c r="O49" s="129">
        <f>Form28!O49</f>
        <v>4937.42</v>
      </c>
      <c r="P49" s="156"/>
      <c r="Q49" s="221"/>
      <c r="R49" s="129">
        <f>Form28!R49</f>
        <v>4767.8999999999996</v>
      </c>
      <c r="S49" s="156"/>
      <c r="T49" s="221"/>
      <c r="U49" s="129">
        <f>Form28!U49</f>
        <v>4546.1499999999996</v>
      </c>
      <c r="V49" s="156"/>
      <c r="W49" s="221"/>
      <c r="X49" s="129">
        <f>Form28!X49</f>
        <v>4130.1499999999996</v>
      </c>
      <c r="Y49" s="156"/>
      <c r="Z49" s="221"/>
      <c r="AA49" s="129">
        <f>Form28!AA49</f>
        <v>4063.1499999999996</v>
      </c>
      <c r="AB49" s="156"/>
      <c r="AC49" s="222" t="s">
        <v>23</v>
      </c>
      <c r="AD49" s="129">
        <f>Form28!AD49</f>
        <v>3648.0999999999995</v>
      </c>
      <c r="AE49" s="156"/>
      <c r="AF49" s="221"/>
      <c r="AG49" s="129">
        <f>Form28!AG49</f>
        <v>3491.7499999999995</v>
      </c>
      <c r="AH49" s="156"/>
      <c r="AI49" s="221"/>
      <c r="AJ49" s="129">
        <f>Form28!AJ49</f>
        <v>3142.99</v>
      </c>
      <c r="AK49" s="156"/>
      <c r="AL49" s="221"/>
      <c r="AM49" s="129">
        <f>Form28!AM49</f>
        <v>4697.13</v>
      </c>
      <c r="AN49" s="156"/>
      <c r="AO49" s="221"/>
      <c r="AP49" s="129">
        <f>Form28!AP49</f>
        <v>9078.0499999999993</v>
      </c>
      <c r="AQ49" s="156"/>
      <c r="AR49" s="221"/>
      <c r="AS49" s="129">
        <f>Form28!AS49</f>
        <v>10817.57</v>
      </c>
      <c r="AT49" s="156"/>
      <c r="AU49" s="222" t="s">
        <v>23</v>
      </c>
      <c r="AV49" s="129">
        <f>Form28!AV49</f>
        <v>4177.1000000000004</v>
      </c>
      <c r="AW49" s="156"/>
      <c r="AX49" s="156"/>
      <c r="AY49" s="156">
        <f ca="1">IF($AY$2=7,AG49,IF($AY$2=8,AJ49,IF($AY$2=9,AM49,IF($AY$2=10,AP49,IF($AY$2=11,AS49,IF($AY$2=12,AV49,"unknown"))))))</f>
        <v>4177.1000000000004</v>
      </c>
      <c r="AZ49" s="156"/>
      <c r="BA49" s="156"/>
      <c r="BB49" s="156"/>
      <c r="BC49" s="156"/>
      <c r="BD49" s="156"/>
      <c r="BE49" s="156"/>
      <c r="BF49" s="156"/>
      <c r="BG49" s="156"/>
      <c r="BH49" s="156"/>
      <c r="BI49" s="156"/>
      <c r="BJ49" s="156"/>
      <c r="BK49" s="156"/>
      <c r="BL49" s="156"/>
      <c r="BM49" s="156"/>
      <c r="BN49" s="156"/>
      <c r="BO49" s="156"/>
    </row>
    <row r="50" spans="1:67" ht="14.25" thickTop="1" thickBot="1" x14ac:dyDescent="0.25">
      <c r="A50" s="193" t="s">
        <v>25</v>
      </c>
      <c r="B50" s="167"/>
      <c r="C50" s="167"/>
      <c r="D50" s="130">
        <f ca="1">IF($D$3="January",O50,IF($D$3="February",R50,IF($D$3="March",U50,IF($D$3="April",X50,IF($D$3="May",AA50,IF($D$3="June",$AD50,$AY50))))))</f>
        <v>0</v>
      </c>
      <c r="E50" s="219"/>
      <c r="F50" s="229"/>
      <c r="G50" s="230"/>
      <c r="H50" s="225"/>
      <c r="I50" s="219"/>
      <c r="J50" s="226"/>
      <c r="K50" s="227"/>
      <c r="L50" s="231"/>
      <c r="M50" s="156"/>
      <c r="N50" s="222" t="s">
        <v>25</v>
      </c>
      <c r="O50" s="129">
        <f>Form28!O50</f>
        <v>0</v>
      </c>
      <c r="P50" s="156"/>
      <c r="Q50" s="221"/>
      <c r="R50" s="129">
        <f>Form28!R50</f>
        <v>0</v>
      </c>
      <c r="S50" s="156"/>
      <c r="T50" s="221"/>
      <c r="U50" s="129">
        <f>Form28!U50</f>
        <v>0</v>
      </c>
      <c r="V50" s="156"/>
      <c r="W50" s="221"/>
      <c r="X50" s="129">
        <f>Form28!X50</f>
        <v>0</v>
      </c>
      <c r="Y50" s="156"/>
      <c r="Z50" s="221"/>
      <c r="AA50" s="129">
        <f>Form28!AA50</f>
        <v>0</v>
      </c>
      <c r="AB50" s="156"/>
      <c r="AC50" s="222" t="s">
        <v>25</v>
      </c>
      <c r="AD50" s="129">
        <f>Form28!AD50</f>
        <v>0</v>
      </c>
      <c r="AE50" s="156"/>
      <c r="AF50" s="221"/>
      <c r="AG50" s="129">
        <f>Form28!AG50</f>
        <v>0</v>
      </c>
      <c r="AH50" s="156"/>
      <c r="AI50" s="221"/>
      <c r="AJ50" s="129">
        <f>Form28!AJ50</f>
        <v>0</v>
      </c>
      <c r="AK50" s="156"/>
      <c r="AL50" s="221"/>
      <c r="AM50" s="129">
        <f>Form28!AM50</f>
        <v>0</v>
      </c>
      <c r="AN50" s="156"/>
      <c r="AO50" s="221"/>
      <c r="AP50" s="129">
        <f>Form28!AP50</f>
        <v>0</v>
      </c>
      <c r="AQ50" s="156"/>
      <c r="AR50" s="221"/>
      <c r="AS50" s="129">
        <f>Form28!AS50</f>
        <v>0</v>
      </c>
      <c r="AT50" s="156"/>
      <c r="AU50" s="222" t="s">
        <v>25</v>
      </c>
      <c r="AV50" s="129">
        <f>Form28!AV50</f>
        <v>0</v>
      </c>
      <c r="AW50" s="156"/>
      <c r="AX50" s="156"/>
      <c r="AY50" s="156">
        <f ca="1">IF($AY$2=7,AG50,IF($AY$2=8,AJ50,IF($AY$2=9,AM50,IF($AY$2=10,AP50,IF($AY$2=11,AS50,IF($AY$2=12,AV50,"unknown"))))))</f>
        <v>0</v>
      </c>
      <c r="AZ50" s="156"/>
      <c r="BA50" s="156"/>
      <c r="BB50" s="156"/>
      <c r="BC50" s="156"/>
      <c r="BD50" s="156"/>
      <c r="BE50" s="156"/>
      <c r="BF50" s="156"/>
      <c r="BG50" s="156"/>
      <c r="BH50" s="156"/>
      <c r="BI50" s="156"/>
      <c r="BJ50" s="156"/>
      <c r="BK50" s="156"/>
      <c r="BL50" s="156"/>
      <c r="BM50" s="156"/>
      <c r="BN50" s="156"/>
      <c r="BO50" s="156"/>
    </row>
    <row r="51" spans="1:67" ht="14.25" thickTop="1" thickBot="1" x14ac:dyDescent="0.25">
      <c r="A51" s="232" t="s">
        <v>19</v>
      </c>
      <c r="B51" s="171"/>
      <c r="C51" s="233"/>
      <c r="D51" s="130">
        <f ca="1">IF($D$3="January",O51,IF($D$3="February",R51,IF($D$3="March",U51,IF($D$3="April",X51,IF($D$3="May",AA51,IF($D$3="June",$AD51,$AY51))))))</f>
        <v>0</v>
      </c>
      <c r="E51" s="219"/>
      <c r="F51" s="306" t="s">
        <v>145</v>
      </c>
      <c r="G51" s="307"/>
      <c r="H51" s="225"/>
      <c r="I51" s="219"/>
      <c r="J51" s="226"/>
      <c r="K51" s="167"/>
      <c r="L51" s="208"/>
      <c r="M51" s="156"/>
      <c r="N51" s="222" t="s">
        <v>19</v>
      </c>
      <c r="O51" s="129">
        <f>Form28!O51</f>
        <v>0</v>
      </c>
      <c r="P51" s="156"/>
      <c r="Q51" s="221"/>
      <c r="R51" s="129">
        <f>Form28!R51</f>
        <v>0</v>
      </c>
      <c r="S51" s="156"/>
      <c r="T51" s="221"/>
      <c r="U51" s="129">
        <f>Form28!U51</f>
        <v>0</v>
      </c>
      <c r="V51" s="156"/>
      <c r="W51" s="221"/>
      <c r="X51" s="129">
        <f>Form28!X51</f>
        <v>0</v>
      </c>
      <c r="Y51" s="156"/>
      <c r="Z51" s="221"/>
      <c r="AA51" s="129">
        <f>Form28!AA51</f>
        <v>0</v>
      </c>
      <c r="AB51" s="156"/>
      <c r="AC51" s="222" t="s">
        <v>19</v>
      </c>
      <c r="AD51" s="129">
        <f>Form28!AD51</f>
        <v>0</v>
      </c>
      <c r="AE51" s="156"/>
      <c r="AF51" s="221"/>
      <c r="AG51" s="129">
        <f>Form28!AG51</f>
        <v>0</v>
      </c>
      <c r="AH51" s="156"/>
      <c r="AI51" s="221"/>
      <c r="AJ51" s="129">
        <f>Form28!AJ51</f>
        <v>0</v>
      </c>
      <c r="AK51" s="156"/>
      <c r="AL51" s="221"/>
      <c r="AM51" s="129">
        <f>Form28!AM51</f>
        <v>0</v>
      </c>
      <c r="AN51" s="156"/>
      <c r="AO51" s="221"/>
      <c r="AP51" s="129">
        <f>Form28!AP51</f>
        <v>0</v>
      </c>
      <c r="AQ51" s="156"/>
      <c r="AR51" s="221"/>
      <c r="AS51" s="129">
        <f>Form28!AS51</f>
        <v>0</v>
      </c>
      <c r="AT51" s="156"/>
      <c r="AU51" s="222" t="s">
        <v>19</v>
      </c>
      <c r="AV51" s="129">
        <f>Form28!AV51</f>
        <v>0</v>
      </c>
      <c r="AW51" s="156"/>
      <c r="AX51" s="156"/>
      <c r="AY51" s="156">
        <f ca="1">IF($AY$2=7,AG51,IF($AY$2=8,AJ51,IF($AY$2=9,AM51,IF($AY$2=10,AP51,IF($AY$2=11,AS51,IF($AY$2=12,AV51,"unknown"))))))</f>
        <v>0</v>
      </c>
      <c r="AZ51" s="156"/>
      <c r="BA51" s="156"/>
      <c r="BB51" s="156"/>
      <c r="BC51" s="156"/>
      <c r="BD51" s="156"/>
      <c r="BE51" s="156"/>
      <c r="BF51" s="156"/>
      <c r="BG51" s="156"/>
      <c r="BH51" s="156"/>
      <c r="BI51" s="156"/>
      <c r="BJ51" s="156"/>
      <c r="BK51" s="156"/>
      <c r="BL51" s="156"/>
      <c r="BM51" s="156"/>
      <c r="BN51" s="156"/>
      <c r="BO51" s="156"/>
    </row>
    <row r="52" spans="1:67" ht="13.5" thickTop="1" x14ac:dyDescent="0.2">
      <c r="A52" s="234" t="s">
        <v>26</v>
      </c>
      <c r="B52" s="201"/>
      <c r="C52" s="235"/>
      <c r="D52" s="236">
        <f ca="1">K46</f>
        <v>4177.1000000000004</v>
      </c>
      <c r="E52" s="219"/>
      <c r="F52" s="167"/>
      <c r="G52" s="167"/>
      <c r="H52" s="225"/>
      <c r="I52" s="219"/>
      <c r="J52" s="237"/>
      <c r="K52" s="167"/>
      <c r="L52" s="208"/>
      <c r="M52" s="156"/>
      <c r="N52" s="222" t="s">
        <v>74</v>
      </c>
      <c r="O52" s="183"/>
      <c r="P52" s="156"/>
      <c r="Q52" s="221"/>
      <c r="R52" s="183"/>
      <c r="S52" s="156"/>
      <c r="T52" s="221"/>
      <c r="U52" s="183"/>
      <c r="V52" s="156"/>
      <c r="W52" s="221"/>
      <c r="X52" s="183"/>
      <c r="Y52" s="156"/>
      <c r="Z52" s="221"/>
      <c r="AA52" s="183"/>
      <c r="AB52" s="156"/>
      <c r="AC52" s="222" t="s">
        <v>74</v>
      </c>
      <c r="AD52" s="183"/>
      <c r="AE52" s="156"/>
      <c r="AF52" s="221"/>
      <c r="AG52" s="183"/>
      <c r="AH52" s="156"/>
      <c r="AI52" s="221"/>
      <c r="AJ52" s="183"/>
      <c r="AK52" s="156"/>
      <c r="AL52" s="221"/>
      <c r="AM52" s="183"/>
      <c r="AN52" s="156"/>
      <c r="AO52" s="221"/>
      <c r="AP52" s="183"/>
      <c r="AQ52" s="156"/>
      <c r="AR52" s="221"/>
      <c r="AS52" s="183"/>
      <c r="AT52" s="156"/>
      <c r="AU52" s="222" t="s">
        <v>74</v>
      </c>
      <c r="AV52" s="183"/>
      <c r="AW52" s="156"/>
      <c r="AX52" s="156"/>
      <c r="AY52" s="156"/>
      <c r="AZ52" s="156"/>
      <c r="BA52" s="156"/>
      <c r="BB52" s="156"/>
      <c r="BC52" s="156"/>
      <c r="BD52" s="156"/>
      <c r="BE52" s="156"/>
      <c r="BF52" s="156"/>
      <c r="BG52" s="156"/>
      <c r="BH52" s="156"/>
      <c r="BI52" s="156"/>
      <c r="BJ52" s="156"/>
      <c r="BK52" s="156"/>
      <c r="BL52" s="156"/>
      <c r="BM52" s="156"/>
      <c r="BN52" s="156"/>
      <c r="BO52" s="156"/>
    </row>
    <row r="53" spans="1:67" ht="13.5" thickBot="1" x14ac:dyDescent="0.25">
      <c r="A53" s="238"/>
      <c r="B53" s="167"/>
      <c r="C53" s="167"/>
      <c r="D53" s="219"/>
      <c r="E53" s="219"/>
      <c r="F53" s="225"/>
      <c r="G53" s="225"/>
      <c r="H53" s="225"/>
      <c r="I53" s="219"/>
      <c r="J53" s="239"/>
      <c r="K53" s="240"/>
      <c r="L53" s="208"/>
      <c r="M53" s="156"/>
      <c r="N53" s="221"/>
      <c r="O53" s="183"/>
      <c r="P53" s="156"/>
      <c r="Q53" s="221"/>
      <c r="R53" s="183"/>
      <c r="S53" s="156"/>
      <c r="T53" s="221"/>
      <c r="U53" s="183"/>
      <c r="V53" s="156"/>
      <c r="W53" s="221"/>
      <c r="X53" s="183"/>
      <c r="Y53" s="156"/>
      <c r="Z53" s="221"/>
      <c r="AA53" s="183"/>
      <c r="AB53" s="156"/>
      <c r="AC53" s="221"/>
      <c r="AD53" s="183"/>
      <c r="AE53" s="156"/>
      <c r="AF53" s="221"/>
      <c r="AG53" s="183"/>
      <c r="AH53" s="156"/>
      <c r="AI53" s="221"/>
      <c r="AJ53" s="183"/>
      <c r="AK53" s="156"/>
      <c r="AL53" s="221"/>
      <c r="AM53" s="183"/>
      <c r="AN53" s="156"/>
      <c r="AO53" s="221"/>
      <c r="AP53" s="183"/>
      <c r="AQ53" s="156"/>
      <c r="AR53" s="221"/>
      <c r="AS53" s="183"/>
      <c r="AT53" s="156"/>
      <c r="AU53" s="221"/>
      <c r="AV53" s="183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6"/>
      <c r="BN53" s="156"/>
      <c r="BO53" s="156"/>
    </row>
    <row r="54" spans="1:67" ht="17.25" thickBot="1" x14ac:dyDescent="0.35">
      <c r="A54" s="238"/>
      <c r="B54" s="167"/>
      <c r="C54" s="167"/>
      <c r="D54" s="219" t="str">
        <f ca="1">IF(D49+D50+D51&lt;&gt;D52,"Total does not match","")</f>
        <v/>
      </c>
      <c r="E54" s="241"/>
      <c r="F54" s="225"/>
      <c r="G54" s="323">
        <f ca="1">IF($D$3="January",O64,IF($D$3="February",R64,IF($D$3="March",U64,IF($D$3="April",X64,IF($D$3="May",AA64,IF($D$3="June",$AD64,$AY64))))))</f>
        <v>42745</v>
      </c>
      <c r="H54" s="324">
        <f ca="1">IF($D$3="January",P58,IF($D$3="February",S58,IF($D$3="March",V58,IF($D$3="April",Y58,IF($D$3="May",AB58,IF($D$3="June",$AD58,$AY58))))))</f>
        <v>0</v>
      </c>
      <c r="I54" s="324">
        <f ca="1">IF($D$3="January",Q58,IF($D$3="February",T58,IF($D$3="March",W58,IF($D$3="April",Z58,IF($D$3="May",AC58,IF($D$3="June",$AD58,$AY58))))))</f>
        <v>0</v>
      </c>
      <c r="J54" s="239"/>
      <c r="K54" s="331" t="str">
        <f>J64</f>
        <v>Patrick Graham</v>
      </c>
      <c r="L54" s="332"/>
      <c r="M54" s="156"/>
      <c r="N54" s="222" t="s">
        <v>75</v>
      </c>
      <c r="O54" s="242">
        <f>Form28!O54</f>
        <v>131</v>
      </c>
      <c r="P54" s="156"/>
      <c r="Q54" s="221"/>
      <c r="R54" s="242">
        <f>Form28!R54</f>
        <v>130</v>
      </c>
      <c r="S54" s="156"/>
      <c r="T54" s="221"/>
      <c r="U54" s="242">
        <f>Form28!U54</f>
        <v>132</v>
      </c>
      <c r="V54" s="156"/>
      <c r="W54" s="221"/>
      <c r="X54" s="242">
        <f>Form28!X54</f>
        <v>140</v>
      </c>
      <c r="Y54" s="156"/>
      <c r="Z54" s="221"/>
      <c r="AA54" s="242">
        <f>Form28!AA54</f>
        <v>140</v>
      </c>
      <c r="AB54" s="156"/>
      <c r="AC54" s="222" t="s">
        <v>75</v>
      </c>
      <c r="AD54" s="242">
        <f>Form28!AD54</f>
        <v>143</v>
      </c>
      <c r="AE54" s="156"/>
      <c r="AF54" s="221"/>
      <c r="AG54" s="242">
        <f>Form28!AG54</f>
        <v>143</v>
      </c>
      <c r="AH54" s="156"/>
      <c r="AI54" s="221"/>
      <c r="AJ54" s="242">
        <f>Form28!AJ54</f>
        <v>143</v>
      </c>
      <c r="AK54" s="156"/>
      <c r="AL54" s="221"/>
      <c r="AM54" s="242">
        <f>Form28!AM54</f>
        <v>150</v>
      </c>
      <c r="AN54" s="156"/>
      <c r="AO54" s="221"/>
      <c r="AP54" s="242">
        <f>Form28!AP54</f>
        <v>149</v>
      </c>
      <c r="AQ54" s="156"/>
      <c r="AR54" s="221"/>
      <c r="AS54" s="242">
        <f>Form28!AS54</f>
        <v>149</v>
      </c>
      <c r="AT54" s="156"/>
      <c r="AU54" s="222" t="s">
        <v>75</v>
      </c>
      <c r="AV54" s="242">
        <f>Form28!AV54</f>
        <v>149</v>
      </c>
      <c r="AW54" s="156"/>
      <c r="AX54" s="156"/>
      <c r="AY54" s="156">
        <f ca="1">IF($AY$2=7,AG54,IF($AY$2=8,AJ54,IF($AY$2=9,AM54,IF($AY$2=10,AP54,IF($AY$2=11,AS54,IF($AY$2=12,AV54,"unknown"))))))</f>
        <v>149</v>
      </c>
      <c r="AZ54" s="156"/>
      <c r="BA54" s="156"/>
      <c r="BB54" s="156"/>
      <c r="BC54" s="156"/>
      <c r="BD54" s="156"/>
      <c r="BE54" s="156"/>
      <c r="BF54" s="156"/>
      <c r="BG54" s="156"/>
      <c r="BH54" s="156"/>
      <c r="BI54" s="156"/>
      <c r="BJ54" s="156"/>
      <c r="BK54" s="156"/>
      <c r="BL54" s="156"/>
      <c r="BM54" s="156"/>
      <c r="BN54" s="156"/>
      <c r="BO54" s="156"/>
    </row>
    <row r="55" spans="1:67" ht="13.5" thickBot="1" x14ac:dyDescent="0.25">
      <c r="A55" s="238"/>
      <c r="B55" s="167"/>
      <c r="C55" s="167"/>
      <c r="D55" s="219" t="s">
        <v>134</v>
      </c>
      <c r="E55" s="219"/>
      <c r="F55" s="225"/>
      <c r="G55" s="307" t="s">
        <v>27</v>
      </c>
      <c r="H55" s="307"/>
      <c r="I55" s="307"/>
      <c r="J55" s="239"/>
      <c r="K55" s="333" t="s">
        <v>28</v>
      </c>
      <c r="L55" s="334"/>
      <c r="M55" s="156"/>
      <c r="N55" s="222"/>
      <c r="O55" s="242"/>
      <c r="P55" s="156"/>
      <c r="Q55" s="221"/>
      <c r="R55" s="242"/>
      <c r="S55" s="156"/>
      <c r="T55" s="221"/>
      <c r="U55" s="242"/>
      <c r="V55" s="156"/>
      <c r="W55" s="221"/>
      <c r="X55" s="242"/>
      <c r="Y55" s="156"/>
      <c r="Z55" s="221"/>
      <c r="AA55" s="242"/>
      <c r="AB55" s="156"/>
      <c r="AC55" s="222"/>
      <c r="AD55" s="242"/>
      <c r="AE55" s="156"/>
      <c r="AF55" s="221"/>
      <c r="AG55" s="242"/>
      <c r="AH55" s="156"/>
      <c r="AI55" s="221"/>
      <c r="AJ55" s="242"/>
      <c r="AK55" s="156"/>
      <c r="AL55" s="221"/>
      <c r="AM55" s="242"/>
      <c r="AN55" s="156"/>
      <c r="AO55" s="221"/>
      <c r="AP55" s="242"/>
      <c r="AQ55" s="156"/>
      <c r="AR55" s="221"/>
      <c r="AS55" s="242"/>
      <c r="AT55" s="156"/>
      <c r="AU55" s="222"/>
      <c r="AV55" s="242"/>
      <c r="AW55" s="156"/>
      <c r="AX55" s="156"/>
      <c r="AY55" s="156"/>
      <c r="AZ55" s="156"/>
      <c r="BA55" s="156"/>
      <c r="BB55" s="156"/>
      <c r="BC55" s="156"/>
      <c r="BD55" s="156"/>
      <c r="BE55" s="156"/>
      <c r="BF55" s="156"/>
      <c r="BG55" s="156"/>
      <c r="BH55" s="156"/>
      <c r="BI55" s="156"/>
      <c r="BJ55" s="156"/>
      <c r="BK55" s="156"/>
      <c r="BL55" s="156"/>
      <c r="BM55" s="156"/>
      <c r="BN55" s="156"/>
      <c r="BO55" s="156"/>
    </row>
    <row r="56" spans="1:67" ht="13.5" thickBot="1" x14ac:dyDescent="0.25">
      <c r="A56" s="243" t="s">
        <v>96</v>
      </c>
      <c r="B56" s="167"/>
      <c r="C56" s="167"/>
      <c r="D56" s="167"/>
      <c r="E56" s="167"/>
      <c r="F56" s="167"/>
      <c r="G56" s="167"/>
      <c r="H56" s="167"/>
      <c r="I56" s="167"/>
      <c r="J56" s="170"/>
      <c r="K56" s="219"/>
      <c r="L56" s="208"/>
      <c r="M56" s="156"/>
      <c r="N56" s="222"/>
      <c r="O56" s="242"/>
      <c r="P56" s="156"/>
      <c r="Q56" s="221"/>
      <c r="R56" s="242"/>
      <c r="S56" s="156"/>
      <c r="T56" s="221"/>
      <c r="U56" s="242"/>
      <c r="V56" s="156"/>
      <c r="W56" s="221"/>
      <c r="X56" s="242"/>
      <c r="Y56" s="156"/>
      <c r="Z56" s="221"/>
      <c r="AA56" s="242"/>
      <c r="AB56" s="156"/>
      <c r="AC56" s="222"/>
      <c r="AD56" s="242"/>
      <c r="AE56" s="156"/>
      <c r="AF56" s="221"/>
      <c r="AG56" s="242"/>
      <c r="AH56" s="156"/>
      <c r="AI56" s="221"/>
      <c r="AJ56" s="242"/>
      <c r="AK56" s="156"/>
      <c r="AL56" s="221"/>
      <c r="AM56" s="242"/>
      <c r="AN56" s="156"/>
      <c r="AO56" s="221"/>
      <c r="AP56" s="242"/>
      <c r="AQ56" s="156"/>
      <c r="AR56" s="221"/>
      <c r="AS56" s="242"/>
      <c r="AT56" s="156"/>
      <c r="AU56" s="222"/>
      <c r="AV56" s="242"/>
      <c r="AW56" s="156"/>
      <c r="AX56" s="156"/>
      <c r="AY56" s="156"/>
      <c r="AZ56" s="156"/>
      <c r="BA56" s="156"/>
      <c r="BB56" s="156"/>
      <c r="BC56" s="156"/>
      <c r="BD56" s="156"/>
      <c r="BE56" s="156"/>
      <c r="BF56" s="156"/>
      <c r="BG56" s="156"/>
      <c r="BH56" s="156"/>
      <c r="BI56" s="156"/>
      <c r="BJ56" s="156"/>
      <c r="BK56" s="156"/>
      <c r="BL56" s="156"/>
      <c r="BM56" s="156"/>
      <c r="BN56" s="156"/>
      <c r="BO56" s="156"/>
    </row>
    <row r="57" spans="1:67" ht="13.5" thickBot="1" x14ac:dyDescent="0.25">
      <c r="A57" s="159" t="s">
        <v>151</v>
      </c>
      <c r="B57" s="244"/>
      <c r="C57" s="244"/>
      <c r="D57" s="244"/>
      <c r="E57" s="244"/>
      <c r="F57" s="244"/>
      <c r="G57" s="244"/>
      <c r="H57" s="244"/>
      <c r="I57" s="244"/>
      <c r="J57" s="245"/>
      <c r="K57" s="308" t="s">
        <v>152</v>
      </c>
      <c r="L57" s="309"/>
      <c r="M57" s="156"/>
      <c r="N57" s="222"/>
      <c r="O57" s="183"/>
      <c r="P57" s="156"/>
      <c r="Q57" s="221"/>
      <c r="R57" s="183"/>
      <c r="S57" s="156"/>
      <c r="T57" s="221"/>
      <c r="U57" s="183"/>
      <c r="V57" s="156"/>
      <c r="W57" s="221"/>
      <c r="X57" s="183"/>
      <c r="Y57" s="156"/>
      <c r="Z57" s="221"/>
      <c r="AA57" s="183"/>
      <c r="AB57" s="156"/>
      <c r="AC57" s="222"/>
      <c r="AD57" s="183"/>
      <c r="AE57" s="156"/>
      <c r="AF57" s="221"/>
      <c r="AG57" s="183"/>
      <c r="AH57" s="156"/>
      <c r="AI57" s="221"/>
      <c r="AJ57" s="183"/>
      <c r="AK57" s="156"/>
      <c r="AL57" s="221"/>
      <c r="AM57" s="183"/>
      <c r="AN57" s="156"/>
      <c r="AO57" s="221"/>
      <c r="AP57" s="183"/>
      <c r="AQ57" s="156"/>
      <c r="AR57" s="221"/>
      <c r="AS57" s="183"/>
      <c r="AT57" s="156"/>
      <c r="AU57" s="222"/>
      <c r="AV57" s="183"/>
      <c r="AW57" s="156"/>
      <c r="AX57" s="156"/>
      <c r="AY57" s="156"/>
      <c r="AZ57" s="156"/>
      <c r="BA57" s="156"/>
      <c r="BB57" s="156"/>
      <c r="BC57" s="156"/>
      <c r="BD57" s="156"/>
      <c r="BE57" s="156"/>
      <c r="BF57" s="156"/>
      <c r="BG57" s="156"/>
      <c r="BH57" s="156"/>
      <c r="BI57" s="156"/>
      <c r="BJ57" s="156"/>
      <c r="BK57" s="156"/>
      <c r="BL57" s="156"/>
      <c r="BM57" s="156"/>
      <c r="BN57" s="156"/>
      <c r="BO57" s="156"/>
    </row>
    <row r="58" spans="1:67" ht="13.5" thickBot="1" x14ac:dyDescent="0.25">
      <c r="A58" s="156"/>
      <c r="B58" s="156"/>
      <c r="C58" s="156"/>
      <c r="D58" s="156"/>
      <c r="E58" s="156"/>
      <c r="F58" s="156"/>
      <c r="G58" s="156"/>
      <c r="H58" s="156"/>
      <c r="I58" s="156"/>
      <c r="J58" s="246"/>
      <c r="K58" s="156"/>
      <c r="L58" s="156"/>
      <c r="M58" s="156"/>
      <c r="N58" s="222"/>
      <c r="O58" s="183"/>
      <c r="P58" s="156"/>
      <c r="Q58" s="221"/>
      <c r="R58" s="183"/>
      <c r="S58" s="156"/>
      <c r="T58" s="221"/>
      <c r="U58" s="183"/>
      <c r="V58" s="156"/>
      <c r="W58" s="221"/>
      <c r="X58" s="183"/>
      <c r="Y58" s="156"/>
      <c r="Z58" s="221"/>
      <c r="AA58" s="183"/>
      <c r="AB58" s="156"/>
      <c r="AC58" s="222"/>
      <c r="AD58" s="183"/>
      <c r="AE58" s="156"/>
      <c r="AF58" s="221"/>
      <c r="AG58" s="183"/>
      <c r="AH58" s="156"/>
      <c r="AI58" s="221"/>
      <c r="AJ58" s="183"/>
      <c r="AK58" s="156"/>
      <c r="AL58" s="221"/>
      <c r="AM58" s="183"/>
      <c r="AN58" s="156"/>
      <c r="AO58" s="221"/>
      <c r="AP58" s="183"/>
      <c r="AQ58" s="156"/>
      <c r="AR58" s="221"/>
      <c r="AS58" s="183"/>
      <c r="AT58" s="156"/>
      <c r="AU58" s="222"/>
      <c r="AV58" s="183"/>
      <c r="AW58" s="156"/>
      <c r="AX58" s="156"/>
      <c r="AY58" s="156"/>
      <c r="AZ58" s="156"/>
      <c r="BA58" s="156"/>
      <c r="BB58" s="156"/>
      <c r="BC58" s="156"/>
      <c r="BD58" s="156"/>
      <c r="BE58" s="156"/>
      <c r="BF58" s="156"/>
      <c r="BG58" s="156"/>
      <c r="BH58" s="156"/>
      <c r="BI58" s="156"/>
      <c r="BJ58" s="156"/>
      <c r="BK58" s="156"/>
      <c r="BL58" s="156"/>
      <c r="BM58" s="156"/>
      <c r="BN58" s="156"/>
      <c r="BO58" s="156"/>
    </row>
    <row r="59" spans="1:67" ht="13.5" thickBot="1" x14ac:dyDescent="0.25">
      <c r="A59" s="156"/>
      <c r="B59" s="156"/>
      <c r="C59" s="156"/>
      <c r="D59" s="156"/>
      <c r="E59" s="156"/>
      <c r="F59" s="156"/>
      <c r="G59" s="156"/>
      <c r="H59" s="156"/>
      <c r="I59" s="156"/>
      <c r="J59" s="246"/>
      <c r="K59" s="156"/>
      <c r="L59" s="156"/>
      <c r="M59" s="156"/>
      <c r="N59" s="222"/>
      <c r="O59" s="242"/>
      <c r="P59" s="156"/>
      <c r="Q59" s="221"/>
      <c r="R59" s="242"/>
      <c r="S59" s="156"/>
      <c r="T59" s="221"/>
      <c r="U59" s="242"/>
      <c r="V59" s="156"/>
      <c r="W59" s="221"/>
      <c r="X59" s="242"/>
      <c r="Y59" s="156"/>
      <c r="Z59" s="221"/>
      <c r="AA59" s="242"/>
      <c r="AB59" s="156"/>
      <c r="AC59" s="222"/>
      <c r="AD59" s="242"/>
      <c r="AE59" s="156"/>
      <c r="AF59" s="221"/>
      <c r="AG59" s="242"/>
      <c r="AH59" s="156"/>
      <c r="AI59" s="221"/>
      <c r="AJ59" s="242"/>
      <c r="AK59" s="156"/>
      <c r="AL59" s="221"/>
      <c r="AM59" s="242"/>
      <c r="AN59" s="156"/>
      <c r="AO59" s="221"/>
      <c r="AP59" s="242"/>
      <c r="AQ59" s="156"/>
      <c r="AR59" s="221"/>
      <c r="AS59" s="242"/>
      <c r="AT59" s="156"/>
      <c r="AU59" s="222"/>
      <c r="AV59" s="242"/>
      <c r="AW59" s="156"/>
      <c r="AX59" s="156"/>
      <c r="AY59" s="156"/>
      <c r="AZ59" s="156"/>
      <c r="BA59" s="156"/>
      <c r="BB59" s="156"/>
      <c r="BC59" s="156"/>
      <c r="BD59" s="156"/>
      <c r="BE59" s="156"/>
      <c r="BF59" s="156"/>
      <c r="BG59" s="156"/>
      <c r="BH59" s="156"/>
      <c r="BI59" s="156"/>
      <c r="BJ59" s="156"/>
      <c r="BK59" s="156"/>
      <c r="BL59" s="156"/>
      <c r="BM59" s="156"/>
      <c r="BN59" s="156"/>
      <c r="BO59" s="156"/>
    </row>
    <row r="60" spans="1:67" ht="16.5" thickBot="1" x14ac:dyDescent="0.3">
      <c r="A60" s="327" t="s">
        <v>50</v>
      </c>
      <c r="B60" s="327"/>
      <c r="C60" s="327"/>
      <c r="D60" s="327"/>
      <c r="E60" s="327"/>
      <c r="F60" s="327"/>
      <c r="G60" s="327"/>
      <c r="H60" s="327"/>
      <c r="I60" s="327"/>
      <c r="J60" s="247"/>
      <c r="K60" s="247"/>
      <c r="L60" s="156"/>
      <c r="M60" s="156"/>
      <c r="N60" s="222"/>
      <c r="O60" s="242"/>
      <c r="P60" s="156"/>
      <c r="Q60" s="221"/>
      <c r="R60" s="242"/>
      <c r="S60" s="156"/>
      <c r="T60" s="221"/>
      <c r="U60" s="242"/>
      <c r="V60" s="156"/>
      <c r="W60" s="221"/>
      <c r="X60" s="242"/>
      <c r="Y60" s="156"/>
      <c r="Z60" s="221"/>
      <c r="AA60" s="242"/>
      <c r="AB60" s="156"/>
      <c r="AC60" s="222"/>
      <c r="AD60" s="242"/>
      <c r="AE60" s="156"/>
      <c r="AF60" s="221"/>
      <c r="AG60" s="242"/>
      <c r="AH60" s="156"/>
      <c r="AI60" s="221"/>
      <c r="AJ60" s="242"/>
      <c r="AK60" s="156"/>
      <c r="AL60" s="221"/>
      <c r="AM60" s="242"/>
      <c r="AN60" s="156"/>
      <c r="AO60" s="221"/>
      <c r="AP60" s="242"/>
      <c r="AQ60" s="156"/>
      <c r="AR60" s="221"/>
      <c r="AS60" s="242"/>
      <c r="AT60" s="156"/>
      <c r="AU60" s="222"/>
      <c r="AV60" s="242"/>
      <c r="AW60" s="156"/>
      <c r="AX60" s="156"/>
      <c r="AY60" s="156"/>
      <c r="AZ60" s="156"/>
      <c r="BA60" s="156"/>
      <c r="BB60" s="156"/>
      <c r="BC60" s="156"/>
      <c r="BD60" s="156"/>
      <c r="BE60" s="156"/>
      <c r="BF60" s="156"/>
      <c r="BG60" s="156"/>
      <c r="BH60" s="156"/>
      <c r="BI60" s="156"/>
      <c r="BJ60" s="156"/>
      <c r="BK60" s="156"/>
      <c r="BL60" s="156"/>
      <c r="BM60" s="156"/>
      <c r="BN60" s="156"/>
      <c r="BO60" s="156"/>
    </row>
    <row r="61" spans="1:67" ht="13.5" thickBot="1" x14ac:dyDescent="0.25">
      <c r="A61" s="247"/>
      <c r="B61" s="247"/>
      <c r="C61" s="247"/>
      <c r="D61" s="247"/>
      <c r="E61" s="247"/>
      <c r="F61" s="247"/>
      <c r="G61" s="247"/>
      <c r="H61" s="247"/>
      <c r="I61" s="248" t="s">
        <v>51</v>
      </c>
      <c r="J61" s="249" t="str">
        <f>Form28!J61</f>
        <v>Auto</v>
      </c>
      <c r="K61" s="247"/>
      <c r="L61" s="156" t="s">
        <v>89</v>
      </c>
      <c r="M61" s="156"/>
      <c r="N61" s="222"/>
      <c r="O61" s="242"/>
      <c r="P61" s="156"/>
      <c r="Q61" s="221"/>
      <c r="R61" s="242"/>
      <c r="S61" s="156"/>
      <c r="T61" s="221"/>
      <c r="U61" s="242"/>
      <c r="V61" s="156"/>
      <c r="W61" s="221"/>
      <c r="X61" s="242"/>
      <c r="Y61" s="156"/>
      <c r="Z61" s="221"/>
      <c r="AA61" s="242"/>
      <c r="AB61" s="156"/>
      <c r="AC61" s="222"/>
      <c r="AD61" s="242"/>
      <c r="AE61" s="156"/>
      <c r="AF61" s="221"/>
      <c r="AG61" s="242"/>
      <c r="AH61" s="156"/>
      <c r="AI61" s="221"/>
      <c r="AJ61" s="242"/>
      <c r="AK61" s="156"/>
      <c r="AL61" s="221"/>
      <c r="AM61" s="242"/>
      <c r="AN61" s="156"/>
      <c r="AO61" s="221"/>
      <c r="AP61" s="242"/>
      <c r="AQ61" s="156"/>
      <c r="AR61" s="221"/>
      <c r="AS61" s="242"/>
      <c r="AT61" s="156"/>
      <c r="AU61" s="222"/>
      <c r="AV61" s="242"/>
      <c r="AW61" s="156"/>
      <c r="AX61" s="156"/>
      <c r="AY61" s="156"/>
      <c r="AZ61" s="156"/>
      <c r="BA61" s="156"/>
      <c r="BB61" s="156"/>
      <c r="BC61" s="156"/>
      <c r="BD61" s="156"/>
      <c r="BE61" s="156"/>
      <c r="BF61" s="156"/>
      <c r="BG61" s="156"/>
      <c r="BH61" s="156"/>
      <c r="BI61" s="156"/>
      <c r="BJ61" s="156"/>
      <c r="BK61" s="156"/>
      <c r="BL61" s="156"/>
      <c r="BM61" s="156"/>
      <c r="BN61" s="156"/>
      <c r="BO61" s="156"/>
    </row>
    <row r="62" spans="1:67" ht="13.5" thickBot="1" x14ac:dyDescent="0.25">
      <c r="A62" s="250" t="s">
        <v>42</v>
      </c>
      <c r="B62" s="247"/>
      <c r="C62" s="249">
        <f>Form28!C62</f>
        <v>170</v>
      </c>
      <c r="D62" s="247"/>
      <c r="E62" s="247"/>
      <c r="F62" s="247"/>
      <c r="G62" s="248"/>
      <c r="H62" s="251"/>
      <c r="I62" s="248" t="s">
        <v>52</v>
      </c>
      <c r="J62" s="252">
        <f>Form28!J62</f>
        <v>2016</v>
      </c>
      <c r="K62" s="248"/>
      <c r="L62" s="253"/>
      <c r="M62" s="253"/>
      <c r="N62" s="221"/>
      <c r="O62" s="183"/>
      <c r="P62" s="156"/>
      <c r="Q62" s="221"/>
      <c r="R62" s="183"/>
      <c r="S62" s="156"/>
      <c r="T62" s="221"/>
      <c r="U62" s="183"/>
      <c r="V62" s="156"/>
      <c r="W62" s="221"/>
      <c r="X62" s="183"/>
      <c r="Y62" s="156"/>
      <c r="Z62" s="221"/>
      <c r="AA62" s="183"/>
      <c r="AB62" s="156"/>
      <c r="AC62" s="221"/>
      <c r="AD62" s="183"/>
      <c r="AE62" s="156"/>
      <c r="AF62" s="221"/>
      <c r="AG62" s="183"/>
      <c r="AH62" s="156"/>
      <c r="AI62" s="221"/>
      <c r="AJ62" s="183"/>
      <c r="AK62" s="156"/>
      <c r="AL62" s="221"/>
      <c r="AM62" s="183"/>
      <c r="AN62" s="156"/>
      <c r="AO62" s="221"/>
      <c r="AP62" s="183"/>
      <c r="AQ62" s="156"/>
      <c r="AR62" s="221"/>
      <c r="AS62" s="183"/>
      <c r="AT62" s="156"/>
      <c r="AU62" s="221"/>
      <c r="AV62" s="183"/>
      <c r="AW62" s="156"/>
      <c r="AX62" s="156"/>
      <c r="AY62" s="156"/>
      <c r="AZ62" s="156"/>
      <c r="BA62" s="156"/>
      <c r="BB62" s="156"/>
      <c r="BC62" s="156"/>
      <c r="BD62" s="156"/>
      <c r="BE62" s="156"/>
      <c r="BF62" s="156"/>
      <c r="BG62" s="156"/>
      <c r="BH62" s="156"/>
      <c r="BI62" s="156"/>
      <c r="BJ62" s="156"/>
      <c r="BK62" s="156"/>
      <c r="BL62" s="156"/>
      <c r="BM62" s="156"/>
      <c r="BN62" s="156"/>
      <c r="BO62" s="156"/>
    </row>
    <row r="63" spans="1:67" ht="13.5" thickBot="1" x14ac:dyDescent="0.25">
      <c r="A63" s="247" t="s">
        <v>53</v>
      </c>
      <c r="B63" s="247"/>
      <c r="C63" s="252">
        <f>Form28!C63</f>
        <v>33</v>
      </c>
      <c r="D63" s="247"/>
      <c r="E63" s="248"/>
      <c r="F63" s="248"/>
      <c r="G63" s="248"/>
      <c r="H63" s="247"/>
      <c r="I63" s="254" t="s">
        <v>77</v>
      </c>
      <c r="J63" s="252">
        <f>Form28!J63</f>
        <v>3042.2</v>
      </c>
      <c r="K63" s="247"/>
      <c r="L63" s="156"/>
      <c r="M63" s="156"/>
      <c r="N63" s="222" t="s">
        <v>27</v>
      </c>
      <c r="O63" s="183"/>
      <c r="P63" s="156"/>
      <c r="Q63" s="221"/>
      <c r="R63" s="183"/>
      <c r="S63" s="156"/>
      <c r="T63" s="221"/>
      <c r="U63" s="183"/>
      <c r="V63" s="156"/>
      <c r="W63" s="221"/>
      <c r="X63" s="183"/>
      <c r="Y63" s="156"/>
      <c r="Z63" s="221"/>
      <c r="AA63" s="183"/>
      <c r="AB63" s="156"/>
      <c r="AC63" s="222" t="s">
        <v>27</v>
      </c>
      <c r="AD63" s="183"/>
      <c r="AE63" s="156"/>
      <c r="AF63" s="221"/>
      <c r="AG63" s="183"/>
      <c r="AH63" s="156"/>
      <c r="AI63" s="221"/>
      <c r="AJ63" s="183"/>
      <c r="AK63" s="156"/>
      <c r="AL63" s="221"/>
      <c r="AM63" s="183"/>
      <c r="AN63" s="156"/>
      <c r="AO63" s="221"/>
      <c r="AP63" s="183"/>
      <c r="AQ63" s="156"/>
      <c r="AR63" s="221"/>
      <c r="AS63" s="183"/>
      <c r="AT63" s="156"/>
      <c r="AU63" s="222" t="s">
        <v>27</v>
      </c>
      <c r="AV63" s="183"/>
      <c r="AW63" s="156"/>
      <c r="AX63" s="156"/>
      <c r="AY63" s="156"/>
      <c r="AZ63" s="156"/>
      <c r="BA63" s="156"/>
      <c r="BB63" s="156"/>
      <c r="BC63" s="156"/>
      <c r="BD63" s="156"/>
      <c r="BE63" s="156"/>
      <c r="BF63" s="156"/>
      <c r="BG63" s="156"/>
      <c r="BH63" s="156"/>
      <c r="BI63" s="156"/>
      <c r="BJ63" s="156"/>
      <c r="BK63" s="156"/>
      <c r="BL63" s="156"/>
      <c r="BM63" s="156"/>
      <c r="BN63" s="156"/>
      <c r="BO63" s="156"/>
    </row>
    <row r="64" spans="1:67" ht="13.5" thickBot="1" x14ac:dyDescent="0.25">
      <c r="A64" s="247" t="s">
        <v>41</v>
      </c>
      <c r="B64" s="247"/>
      <c r="C64" s="252">
        <f>Form28!C64</f>
        <v>9</v>
      </c>
      <c r="D64" s="247"/>
      <c r="E64" s="248"/>
      <c r="F64" s="247"/>
      <c r="G64" s="247"/>
      <c r="H64" s="247"/>
      <c r="I64" s="248" t="s">
        <v>78</v>
      </c>
      <c r="J64" s="252" t="str">
        <f>Form28!J64</f>
        <v>Patrick Graham</v>
      </c>
      <c r="K64" s="247"/>
      <c r="L64" s="156"/>
      <c r="M64" s="156"/>
      <c r="N64" s="255"/>
      <c r="O64" s="256">
        <f>Form28!O64</f>
        <v>42410</v>
      </c>
      <c r="P64" s="156"/>
      <c r="Q64" s="221"/>
      <c r="R64" s="256">
        <f>Form28!R64</f>
        <v>42439</v>
      </c>
      <c r="S64" s="156"/>
      <c r="T64" s="221"/>
      <c r="U64" s="256">
        <f>Form28!U64</f>
        <v>42470</v>
      </c>
      <c r="V64" s="156"/>
      <c r="W64" s="221"/>
      <c r="X64" s="256">
        <f>Form28!X64</f>
        <v>42500</v>
      </c>
      <c r="Y64" s="156"/>
      <c r="Z64" s="221"/>
      <c r="AA64" s="256">
        <f>Form28!AA64</f>
        <v>42531</v>
      </c>
      <c r="AB64" s="156"/>
      <c r="AC64" s="221"/>
      <c r="AD64" s="256">
        <f>Form28!AD64</f>
        <v>42561</v>
      </c>
      <c r="AE64" s="156"/>
      <c r="AF64" s="221"/>
      <c r="AG64" s="256">
        <f>Form28!AG64</f>
        <v>42592</v>
      </c>
      <c r="AH64" s="156"/>
      <c r="AI64" s="221"/>
      <c r="AJ64" s="256">
        <f>Form28!AJ64</f>
        <v>42623</v>
      </c>
      <c r="AK64" s="156"/>
      <c r="AL64" s="221"/>
      <c r="AM64" s="256">
        <f>Form28!AM64</f>
        <v>42653</v>
      </c>
      <c r="AN64" s="156"/>
      <c r="AO64" s="221"/>
      <c r="AP64" s="256">
        <f>Form28!AP64</f>
        <v>42684</v>
      </c>
      <c r="AQ64" s="156"/>
      <c r="AR64" s="221"/>
      <c r="AS64" s="256">
        <f>Form28!AS64</f>
        <v>42714</v>
      </c>
      <c r="AT64" s="156"/>
      <c r="AU64" s="221"/>
      <c r="AV64" s="256">
        <f>Form28!AV64</f>
        <v>42745</v>
      </c>
      <c r="AW64" s="156"/>
      <c r="AX64" s="156"/>
      <c r="AY64" s="257">
        <f ca="1">IF($AY$2=7,AG64,IF($AY$2=8,AJ64,IF($AY$2=9,AM64,IF($AY$2=10,AP64,IF($AY$2=11,AS64,IF($AY$2=12,AV64,"unknown"))))))</f>
        <v>42745</v>
      </c>
      <c r="AZ64" s="156"/>
      <c r="BA64" s="156"/>
      <c r="BB64" s="156"/>
      <c r="BC64" s="156"/>
      <c r="BD64" s="156"/>
      <c r="BE64" s="156"/>
      <c r="BF64" s="156"/>
      <c r="BG64" s="156"/>
      <c r="BH64" s="156"/>
      <c r="BI64" s="156"/>
      <c r="BJ64" s="156"/>
      <c r="BK64" s="156"/>
      <c r="BL64" s="156"/>
      <c r="BM64" s="156"/>
      <c r="BN64" s="156"/>
      <c r="BO64" s="156"/>
    </row>
    <row r="65" spans="1:67" x14ac:dyDescent="0.2">
      <c r="A65" s="156"/>
      <c r="B65" s="258"/>
      <c r="C65" s="156"/>
      <c r="D65" s="156"/>
      <c r="E65" s="156"/>
      <c r="F65" s="156"/>
      <c r="G65" s="156"/>
      <c r="H65" s="156"/>
      <c r="I65" s="156"/>
      <c r="J65" s="156"/>
      <c r="K65" s="156"/>
      <c r="L65" s="156"/>
      <c r="M65" s="156"/>
      <c r="N65" s="221"/>
      <c r="O65" s="183" t="s">
        <v>92</v>
      </c>
      <c r="P65" s="156"/>
      <c r="Q65" s="221"/>
      <c r="R65" s="183" t="s">
        <v>92</v>
      </c>
      <c r="S65" s="156"/>
      <c r="T65" s="221"/>
      <c r="U65" s="183" t="s">
        <v>92</v>
      </c>
      <c r="V65" s="156"/>
      <c r="W65" s="221"/>
      <c r="X65" s="183" t="s">
        <v>92</v>
      </c>
      <c r="Y65" s="156"/>
      <c r="Z65" s="221"/>
      <c r="AA65" s="183" t="s">
        <v>92</v>
      </c>
      <c r="AB65" s="156"/>
      <c r="AC65" s="221"/>
      <c r="AD65" s="183" t="s">
        <v>92</v>
      </c>
      <c r="AE65" s="156"/>
      <c r="AF65" s="221"/>
      <c r="AG65" s="183" t="s">
        <v>92</v>
      </c>
      <c r="AH65" s="156"/>
      <c r="AI65" s="221"/>
      <c r="AJ65" s="183" t="s">
        <v>92</v>
      </c>
      <c r="AK65" s="156"/>
      <c r="AL65" s="221"/>
      <c r="AM65" s="183" t="s">
        <v>92</v>
      </c>
      <c r="AN65" s="156"/>
      <c r="AO65" s="221"/>
      <c r="AP65" s="183" t="s">
        <v>92</v>
      </c>
      <c r="AQ65" s="156"/>
      <c r="AR65" s="221"/>
      <c r="AS65" s="183" t="s">
        <v>92</v>
      </c>
      <c r="AT65" s="156"/>
      <c r="AU65" s="221"/>
      <c r="AV65" s="183" t="s">
        <v>92</v>
      </c>
      <c r="AW65" s="156"/>
      <c r="AX65" s="156"/>
      <c r="AY65" s="156"/>
      <c r="AZ65" s="156"/>
      <c r="BA65" s="156"/>
      <c r="BB65" s="156"/>
      <c r="BC65" s="156"/>
      <c r="BD65" s="156"/>
      <c r="BE65" s="156"/>
      <c r="BF65" s="156"/>
      <c r="BG65" s="156"/>
      <c r="BH65" s="156"/>
      <c r="BI65" s="156"/>
      <c r="BJ65" s="156"/>
      <c r="BK65" s="156"/>
      <c r="BL65" s="156"/>
      <c r="BM65" s="156"/>
      <c r="BN65" s="156"/>
      <c r="BO65" s="156"/>
    </row>
    <row r="66" spans="1:67" x14ac:dyDescent="0.2">
      <c r="A66" s="156"/>
      <c r="B66" s="258"/>
      <c r="C66" s="156"/>
      <c r="D66" s="156"/>
      <c r="E66" s="156"/>
      <c r="F66" s="156"/>
      <c r="G66" s="156"/>
      <c r="H66" s="156"/>
      <c r="I66" s="156"/>
      <c r="J66" s="156" t="s">
        <v>124</v>
      </c>
      <c r="K66" s="156"/>
      <c r="L66" s="156"/>
      <c r="M66" s="156"/>
      <c r="N66" s="221"/>
      <c r="O66" s="183" t="str">
        <f>IF(Form28!O66="",".",Form28!O66)</f>
        <v>.</v>
      </c>
      <c r="P66" s="156"/>
      <c r="Q66" s="221"/>
      <c r="R66" s="183" t="str">
        <f>IF(Form28!R66="",".",Form28!R66)</f>
        <v>.</v>
      </c>
      <c r="S66" s="156"/>
      <c r="T66" s="221"/>
      <c r="U66" s="183" t="str">
        <f>IF(Form28!U66="",".",Form28!U66)</f>
        <v>.</v>
      </c>
      <c r="V66" s="156"/>
      <c r="W66" s="221"/>
      <c r="X66" s="183" t="str">
        <f>IF(Form28!X66="",".",Form28!X66)</f>
        <v>.</v>
      </c>
      <c r="Y66" s="156"/>
      <c r="Z66" s="221"/>
      <c r="AA66" s="183" t="str">
        <f>IF(Form28!AA66="",".",Form28!AA66)</f>
        <v>.</v>
      </c>
      <c r="AB66" s="156"/>
      <c r="AC66" s="221"/>
      <c r="AD66" s="183" t="str">
        <f>IF(Form28!AD66="",".",Form28!AD66)</f>
        <v>.</v>
      </c>
      <c r="AE66" s="156"/>
      <c r="AF66" s="221"/>
      <c r="AG66" s="183" t="str">
        <f>IF(Form28!AG66="",".",Form28!AG66)</f>
        <v>.</v>
      </c>
      <c r="AH66" s="156"/>
      <c r="AI66" s="221"/>
      <c r="AJ66" s="183" t="str">
        <f>IF(Form28!AJ66="",".",Form28!AJ66)</f>
        <v>.</v>
      </c>
      <c r="AK66" s="156"/>
      <c r="AL66" s="221"/>
      <c r="AM66" s="183" t="str">
        <f>IF(Form28!AM66="",".",Form28!AM66)</f>
        <v>.</v>
      </c>
      <c r="AN66" s="156"/>
      <c r="AO66" s="221"/>
      <c r="AP66" s="183" t="str">
        <f>IF(Form28!AP66="",".",Form28!AP66)</f>
        <v>.</v>
      </c>
      <c r="AQ66" s="156"/>
      <c r="AR66" s="221"/>
      <c r="AS66" s="183" t="str">
        <f>IF(Form28!AS66="",".",Form28!AS66)</f>
        <v>.</v>
      </c>
      <c r="AT66" s="156"/>
      <c r="AU66" s="221"/>
      <c r="AV66" s="183" t="str">
        <f>IF(Form28!AV66="",".",Form28!AV66)</f>
        <v>.</v>
      </c>
      <c r="AW66" s="156"/>
      <c r="AX66" s="156"/>
      <c r="AY66" s="156"/>
      <c r="AZ66" s="156"/>
      <c r="BA66" s="156"/>
      <c r="BB66" s="156"/>
      <c r="BC66" s="156"/>
      <c r="BD66" s="156"/>
      <c r="BE66" s="156"/>
      <c r="BF66" s="156"/>
      <c r="BG66" s="156"/>
      <c r="BH66" s="156"/>
      <c r="BI66" s="156"/>
      <c r="BJ66" s="156"/>
      <c r="BK66" s="156"/>
      <c r="BL66" s="156"/>
      <c r="BM66" s="156"/>
      <c r="BN66" s="156"/>
      <c r="BO66" s="156"/>
    </row>
    <row r="67" spans="1:67" x14ac:dyDescent="0.2">
      <c r="A67" s="156" t="s">
        <v>54</v>
      </c>
      <c r="B67" s="258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221"/>
      <c r="O67" s="183"/>
      <c r="P67" s="156"/>
      <c r="Q67" s="221"/>
      <c r="R67" s="183"/>
      <c r="S67" s="156"/>
      <c r="T67" s="221"/>
      <c r="U67" s="183" t="str">
        <f>IF(Form28!U67="",".",Form28!U67)</f>
        <v>.</v>
      </c>
      <c r="V67" s="156"/>
      <c r="W67" s="221"/>
      <c r="X67" s="183" t="str">
        <f>IF(Form28!X67="",".",Form28!X67)</f>
        <v>.</v>
      </c>
      <c r="Y67" s="156"/>
      <c r="Z67" s="221"/>
      <c r="AA67" s="183" t="str">
        <f>IF(Form28!AA67="",".",Form28!AA67)</f>
        <v>.</v>
      </c>
      <c r="AB67" s="156"/>
      <c r="AC67" s="221"/>
      <c r="AD67" s="183" t="str">
        <f>IF(Form28!AD67="",".",Form28!AD67)</f>
        <v>.</v>
      </c>
      <c r="AE67" s="156"/>
      <c r="AF67" s="221"/>
      <c r="AG67" s="183" t="str">
        <f>IF(Form28!AG67="",".",Form28!AG67)</f>
        <v>.</v>
      </c>
      <c r="AH67" s="156"/>
      <c r="AI67" s="221"/>
      <c r="AJ67" s="183" t="str">
        <f>IF(Form28!AJ67="",".",Form28!AJ67)</f>
        <v>.</v>
      </c>
      <c r="AK67" s="156"/>
      <c r="AL67" s="221"/>
      <c r="AM67" s="183" t="str">
        <f>IF(Form28!AM67="",".",Form28!AM67)</f>
        <v>.</v>
      </c>
      <c r="AN67" s="156"/>
      <c r="AO67" s="221"/>
      <c r="AP67" s="183" t="str">
        <f>IF(Form28!AP67="",".",Form28!AP67)</f>
        <v>.</v>
      </c>
      <c r="AQ67" s="156"/>
      <c r="AR67" s="221"/>
      <c r="AS67" s="183" t="str">
        <f>IF(Form28!AS67="",".",Form28!AS67)</f>
        <v>.</v>
      </c>
      <c r="AT67" s="156"/>
      <c r="AU67" s="221"/>
      <c r="AV67" s="183" t="str">
        <f>IF(Form28!AV67="",".",Form28!AV67)</f>
        <v>.</v>
      </c>
      <c r="AW67" s="156"/>
      <c r="AX67" s="156"/>
      <c r="AY67" s="156"/>
      <c r="AZ67" s="156"/>
      <c r="BA67" s="156"/>
      <c r="BB67" s="156"/>
      <c r="BC67" s="156"/>
      <c r="BD67" s="156"/>
      <c r="BE67" s="156"/>
      <c r="BF67" s="156"/>
      <c r="BG67" s="156"/>
      <c r="BH67" s="156"/>
      <c r="BI67" s="156"/>
      <c r="BJ67" s="156"/>
      <c r="BK67" s="156"/>
      <c r="BL67" s="156"/>
      <c r="BM67" s="156"/>
      <c r="BN67" s="156"/>
      <c r="BO67" s="156"/>
    </row>
    <row r="68" spans="1:67" x14ac:dyDescent="0.2">
      <c r="A68" s="156" t="s">
        <v>55</v>
      </c>
      <c r="B68" s="258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221"/>
      <c r="O68" s="183"/>
      <c r="P68" s="156"/>
      <c r="Q68" s="221"/>
      <c r="R68" s="183"/>
      <c r="S68" s="156"/>
      <c r="T68" s="221"/>
      <c r="U68" s="183" t="str">
        <f>IF(Form28!U68="",".",Form28!U68)</f>
        <v>.</v>
      </c>
      <c r="V68" s="156"/>
      <c r="W68" s="221"/>
      <c r="X68" s="183" t="str">
        <f>IF(Form28!X68="",".",Form28!X68)</f>
        <v>.</v>
      </c>
      <c r="Y68" s="156"/>
      <c r="Z68" s="221"/>
      <c r="AA68" s="183" t="str">
        <f>IF(Form28!AA68="",".",Form28!AA68)</f>
        <v>.</v>
      </c>
      <c r="AB68" s="156"/>
      <c r="AC68" s="221"/>
      <c r="AD68" s="183" t="str">
        <f>IF(Form28!AD68="",".",Form28!AD68)</f>
        <v>.</v>
      </c>
      <c r="AE68" s="156"/>
      <c r="AF68" s="221"/>
      <c r="AG68" s="183" t="str">
        <f>IF(Form28!AG68="",".",Form28!AG68)</f>
        <v>.</v>
      </c>
      <c r="AH68" s="156"/>
      <c r="AI68" s="221"/>
      <c r="AJ68" s="183" t="str">
        <f>IF(Form28!AJ68="",".",Form28!AJ68)</f>
        <v>.</v>
      </c>
      <c r="AK68" s="156"/>
      <c r="AL68" s="221"/>
      <c r="AM68" s="183" t="str">
        <f>IF(Form28!AM68="",".",Form28!AM68)</f>
        <v>.</v>
      </c>
      <c r="AN68" s="156"/>
      <c r="AO68" s="221"/>
      <c r="AP68" s="183" t="str">
        <f>IF(Form28!AP68="",".",Form28!AP68)</f>
        <v>.</v>
      </c>
      <c r="AQ68" s="156"/>
      <c r="AR68" s="221"/>
      <c r="AS68" s="183" t="str">
        <f>IF(Form28!AS68="",".",Form28!AS68)</f>
        <v>.</v>
      </c>
      <c r="AT68" s="156"/>
      <c r="AU68" s="221"/>
      <c r="AV68" s="183" t="str">
        <f>IF(Form28!AV68="",".",Form28!AV68)</f>
        <v>.</v>
      </c>
      <c r="AW68" s="156"/>
      <c r="AX68" s="156"/>
      <c r="AY68" s="156"/>
      <c r="AZ68" s="156"/>
      <c r="BA68" s="156"/>
      <c r="BB68" s="156"/>
      <c r="BC68" s="156"/>
      <c r="BD68" s="156"/>
      <c r="BE68" s="156"/>
      <c r="BF68" s="156"/>
      <c r="BG68" s="156"/>
      <c r="BH68" s="156"/>
      <c r="BI68" s="156"/>
      <c r="BJ68" s="156"/>
      <c r="BK68" s="156"/>
      <c r="BL68" s="156"/>
      <c r="BM68" s="156"/>
      <c r="BN68" s="156"/>
      <c r="BO68" s="156"/>
    </row>
    <row r="69" spans="1:67" x14ac:dyDescent="0.2">
      <c r="A69" s="156"/>
      <c r="B69" s="258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221"/>
      <c r="O69" s="183"/>
      <c r="P69" s="156"/>
      <c r="Q69" s="221"/>
      <c r="R69" s="183"/>
      <c r="S69" s="156"/>
      <c r="T69" s="221"/>
      <c r="U69" s="183" t="str">
        <f>IF(Form28!U69="",".",Form28!U69)</f>
        <v>.</v>
      </c>
      <c r="V69" s="156"/>
      <c r="W69" s="221"/>
      <c r="X69" s="183" t="str">
        <f>IF(Form28!X69="",".",Form28!X69)</f>
        <v>.</v>
      </c>
      <c r="Y69" s="156"/>
      <c r="Z69" s="221"/>
      <c r="AA69" s="183" t="str">
        <f>IF(Form28!AA69="",".",Form28!AA69)</f>
        <v>.</v>
      </c>
      <c r="AB69" s="156"/>
      <c r="AC69" s="221"/>
      <c r="AD69" s="183" t="str">
        <f>IF(Form28!AD69="",".",Form28!AD69)</f>
        <v>.</v>
      </c>
      <c r="AE69" s="156"/>
      <c r="AF69" s="221"/>
      <c r="AG69" s="183" t="str">
        <f>IF(Form28!AG69="",".",Form28!AG69)</f>
        <v>.</v>
      </c>
      <c r="AH69" s="156"/>
      <c r="AI69" s="221"/>
      <c r="AJ69" s="183" t="str">
        <f>IF(Form28!AJ69="",".",Form28!AJ69)</f>
        <v>.</v>
      </c>
      <c r="AK69" s="156"/>
      <c r="AL69" s="221"/>
      <c r="AM69" s="183" t="str">
        <f>IF(Form28!AM69="",".",Form28!AM69)</f>
        <v>.</v>
      </c>
      <c r="AN69" s="156"/>
      <c r="AO69" s="221"/>
      <c r="AP69" s="183" t="str">
        <f>IF(Form28!AP69="",".",Form28!AP69)</f>
        <v>.</v>
      </c>
      <c r="AQ69" s="156"/>
      <c r="AR69" s="221"/>
      <c r="AS69" s="183" t="str">
        <f>IF(Form28!AS69="",".",Form28!AS69)</f>
        <v>.</v>
      </c>
      <c r="AT69" s="156"/>
      <c r="AU69" s="221"/>
      <c r="AV69" s="183" t="str">
        <f>IF(Form28!AV69="",".",Form28!AV69)</f>
        <v>.</v>
      </c>
      <c r="AW69" s="156"/>
      <c r="AX69" s="156"/>
      <c r="AY69" s="156"/>
      <c r="AZ69" s="156"/>
      <c r="BA69" s="156"/>
      <c r="BB69" s="156"/>
      <c r="BC69" s="156"/>
      <c r="BD69" s="156"/>
      <c r="BE69" s="156"/>
      <c r="BF69" s="156"/>
      <c r="BG69" s="156"/>
      <c r="BH69" s="156"/>
      <c r="BI69" s="156"/>
      <c r="BJ69" s="156"/>
      <c r="BK69" s="156"/>
      <c r="BL69" s="156"/>
      <c r="BM69" s="156"/>
      <c r="BN69" s="156"/>
      <c r="BO69" s="156"/>
    </row>
    <row r="70" spans="1:67" x14ac:dyDescent="0.2">
      <c r="A70" s="328" t="s">
        <v>135</v>
      </c>
      <c r="B70" s="328"/>
      <c r="C70" s="328"/>
      <c r="D70" s="328"/>
      <c r="E70" s="328"/>
      <c r="F70" s="328"/>
      <c r="G70" s="328"/>
      <c r="H70" s="328"/>
      <c r="I70" s="328"/>
      <c r="J70" s="328"/>
      <c r="K70" s="328"/>
      <c r="L70" s="156"/>
      <c r="M70" s="156"/>
      <c r="N70" s="221"/>
      <c r="O70" s="183"/>
      <c r="P70" s="156"/>
      <c r="Q70" s="221"/>
      <c r="R70" s="183"/>
      <c r="S70" s="156"/>
      <c r="T70" s="221"/>
      <c r="U70" s="183" t="str">
        <f>IF(Form28!U70="",".",Form28!U70)</f>
        <v>.</v>
      </c>
      <c r="V70" s="156"/>
      <c r="W70" s="221"/>
      <c r="X70" s="183" t="str">
        <f>IF(Form28!X70="",".",Form28!X70)</f>
        <v>.</v>
      </c>
      <c r="Y70" s="156"/>
      <c r="Z70" s="221"/>
      <c r="AA70" s="183" t="str">
        <f>IF(Form28!AA70="",".",Form28!AA70)</f>
        <v>.</v>
      </c>
      <c r="AB70" s="156"/>
      <c r="AC70" s="221"/>
      <c r="AD70" s="183" t="str">
        <f>IF(Form28!AD70="",".",Form28!AD70)</f>
        <v>.</v>
      </c>
      <c r="AE70" s="156"/>
      <c r="AF70" s="221"/>
      <c r="AG70" s="183" t="str">
        <f>IF(Form28!AG70="",".",Form28!AG70)</f>
        <v>.</v>
      </c>
      <c r="AH70" s="156"/>
      <c r="AI70" s="221"/>
      <c r="AJ70" s="183" t="str">
        <f>IF(Form28!AJ70="",".",Form28!AJ70)</f>
        <v>.</v>
      </c>
      <c r="AK70" s="156"/>
      <c r="AL70" s="221"/>
      <c r="AM70" s="183" t="str">
        <f>IF(Form28!AM70="",".",Form28!AM70)</f>
        <v>.</v>
      </c>
      <c r="AN70" s="156"/>
      <c r="AO70" s="221"/>
      <c r="AP70" s="183" t="str">
        <f>IF(Form28!AP70="",".",Form28!AP70)</f>
        <v>.</v>
      </c>
      <c r="AQ70" s="156"/>
      <c r="AR70" s="221"/>
      <c r="AS70" s="183" t="str">
        <f>IF(Form28!AS70="",".",Form28!AS70)</f>
        <v>.</v>
      </c>
      <c r="AT70" s="156"/>
      <c r="AU70" s="221"/>
      <c r="AV70" s="183" t="str">
        <f>IF(Form28!AV70="",".",Form28!AV70)</f>
        <v>.</v>
      </c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</row>
    <row r="71" spans="1:67" x14ac:dyDescent="0.2">
      <c r="A71" s="259"/>
      <c r="B71" s="260" t="s">
        <v>125</v>
      </c>
      <c r="C71" s="156"/>
      <c r="D71" s="259"/>
      <c r="E71" s="259"/>
      <c r="F71" s="259"/>
      <c r="G71" s="259"/>
      <c r="H71" s="259"/>
      <c r="I71" s="259"/>
      <c r="J71" s="259"/>
      <c r="K71" s="259"/>
      <c r="L71" s="156"/>
      <c r="M71" s="156"/>
      <c r="N71" s="221"/>
      <c r="O71" s="183"/>
      <c r="P71" s="156"/>
      <c r="Q71" s="221"/>
      <c r="R71" s="183"/>
      <c r="S71" s="156"/>
      <c r="T71" s="221"/>
      <c r="U71" s="183" t="str">
        <f>IF(Form28!U71="",".",Form28!U71)</f>
        <v>.</v>
      </c>
      <c r="V71" s="156"/>
      <c r="W71" s="221"/>
      <c r="X71" s="183" t="str">
        <f>IF(Form28!X71="",".",Form28!X71)</f>
        <v>.</v>
      </c>
      <c r="Y71" s="156"/>
      <c r="Z71" s="221"/>
      <c r="AA71" s="183" t="str">
        <f>IF(Form28!AA71="",".",Form28!AA71)</f>
        <v>.</v>
      </c>
      <c r="AB71" s="156"/>
      <c r="AC71" s="221"/>
      <c r="AD71" s="183" t="str">
        <f>IF(Form28!AD71="",".",Form28!AD71)</f>
        <v>.</v>
      </c>
      <c r="AE71" s="156"/>
      <c r="AF71" s="221"/>
      <c r="AG71" s="183" t="str">
        <f>IF(Form28!AG71="",".",Form28!AG71)</f>
        <v>.</v>
      </c>
      <c r="AH71" s="156"/>
      <c r="AI71" s="221"/>
      <c r="AJ71" s="183" t="str">
        <f>IF(Form28!AJ71="",".",Form28!AJ71)</f>
        <v>.</v>
      </c>
      <c r="AK71" s="156"/>
      <c r="AL71" s="221"/>
      <c r="AM71" s="183" t="str">
        <f>IF(Form28!AM71="",".",Form28!AM71)</f>
        <v>.</v>
      </c>
      <c r="AN71" s="156"/>
      <c r="AO71" s="221"/>
      <c r="AP71" s="183" t="str">
        <f>IF(Form28!AP71="",".",Form28!AP71)</f>
        <v>.</v>
      </c>
      <c r="AQ71" s="156"/>
      <c r="AR71" s="221"/>
      <c r="AS71" s="183" t="str">
        <f>IF(Form28!AS71="",".",Form28!AS71)</f>
        <v>.</v>
      </c>
      <c r="AT71" s="156"/>
      <c r="AU71" s="221"/>
      <c r="AV71" s="183" t="str">
        <f>IF(Form28!AV71="",".",Form28!AV71)</f>
        <v>.</v>
      </c>
      <c r="AW71" s="156"/>
      <c r="AX71" s="156"/>
      <c r="AY71" s="156"/>
      <c r="AZ71" s="156"/>
      <c r="BA71" s="156"/>
      <c r="BB71" s="156"/>
      <c r="BC71" s="156"/>
      <c r="BD71" s="156"/>
      <c r="BE71" s="156"/>
      <c r="BF71" s="156"/>
      <c r="BG71" s="156"/>
      <c r="BH71" s="156"/>
      <c r="BI71" s="156"/>
      <c r="BJ71" s="156"/>
      <c r="BK71" s="156"/>
      <c r="BL71" s="156"/>
      <c r="BM71" s="156"/>
      <c r="BN71" s="156"/>
      <c r="BO71" s="156"/>
    </row>
    <row r="72" spans="1:67" x14ac:dyDescent="0.2">
      <c r="A72" s="259"/>
      <c r="B72" s="259" t="s">
        <v>94</v>
      </c>
      <c r="C72" s="260"/>
      <c r="D72" s="259"/>
      <c r="E72" s="259"/>
      <c r="F72" s="259"/>
      <c r="G72" s="259"/>
      <c r="H72" s="259"/>
      <c r="I72" s="259"/>
      <c r="J72" s="259"/>
      <c r="K72" s="259"/>
      <c r="L72" s="156"/>
      <c r="M72" s="156"/>
      <c r="N72" s="221"/>
      <c r="O72" s="183"/>
      <c r="P72" s="156"/>
      <c r="Q72" s="221"/>
      <c r="R72" s="183"/>
      <c r="S72" s="156"/>
      <c r="T72" s="221"/>
      <c r="U72" s="183"/>
      <c r="V72" s="156"/>
      <c r="W72" s="221"/>
      <c r="X72" s="183"/>
      <c r="Y72" s="156"/>
      <c r="Z72" s="221"/>
      <c r="AA72" s="183"/>
      <c r="AB72" s="156"/>
      <c r="AC72" s="221"/>
      <c r="AD72" s="183"/>
      <c r="AE72" s="156"/>
      <c r="AF72" s="221"/>
      <c r="AG72" s="183"/>
      <c r="AH72" s="156"/>
      <c r="AI72" s="221"/>
      <c r="AJ72" s="183"/>
      <c r="AK72" s="156"/>
      <c r="AL72" s="221"/>
      <c r="AM72" s="183"/>
      <c r="AN72" s="156"/>
      <c r="AO72" s="221"/>
      <c r="AP72" s="183"/>
      <c r="AQ72" s="156"/>
      <c r="AR72" s="221"/>
      <c r="AS72" s="183"/>
      <c r="AT72" s="156"/>
      <c r="AU72" s="221"/>
      <c r="AV72" s="183"/>
      <c r="AW72" s="156"/>
      <c r="AX72" s="156"/>
      <c r="AY72" s="156"/>
      <c r="AZ72" s="156"/>
      <c r="BA72" s="156"/>
      <c r="BB72" s="156"/>
      <c r="BC72" s="156"/>
      <c r="BD72" s="156"/>
      <c r="BE72" s="156"/>
      <c r="BF72" s="156"/>
      <c r="BG72" s="156"/>
      <c r="BH72" s="156"/>
      <c r="BI72" s="156"/>
      <c r="BJ72" s="156"/>
      <c r="BK72" s="156"/>
      <c r="BL72" s="156"/>
      <c r="BM72" s="156"/>
      <c r="BN72" s="156"/>
      <c r="BO72" s="156"/>
    </row>
    <row r="73" spans="1:67" x14ac:dyDescent="0.2">
      <c r="A73" s="259"/>
      <c r="B73" s="259"/>
      <c r="C73" s="260"/>
      <c r="D73" s="259"/>
      <c r="E73" s="259"/>
      <c r="F73" s="259"/>
      <c r="G73" s="259"/>
      <c r="H73" s="259"/>
      <c r="I73" s="259"/>
      <c r="J73" s="259"/>
      <c r="K73" s="259"/>
      <c r="L73" s="156"/>
      <c r="M73" s="156"/>
      <c r="N73" s="221"/>
      <c r="O73" s="183"/>
      <c r="P73" s="156"/>
      <c r="Q73" s="221"/>
      <c r="R73" s="183"/>
      <c r="S73" s="156"/>
      <c r="T73" s="221"/>
      <c r="U73" s="183"/>
      <c r="V73" s="156"/>
      <c r="W73" s="221"/>
      <c r="X73" s="183"/>
      <c r="Y73" s="156"/>
      <c r="Z73" s="221"/>
      <c r="AA73" s="183"/>
      <c r="AB73" s="156"/>
      <c r="AC73" s="221"/>
      <c r="AD73" s="183"/>
      <c r="AE73" s="156"/>
      <c r="AF73" s="221"/>
      <c r="AG73" s="183"/>
      <c r="AH73" s="156"/>
      <c r="AI73" s="221"/>
      <c r="AJ73" s="183"/>
      <c r="AK73" s="156"/>
      <c r="AL73" s="221"/>
      <c r="AM73" s="183"/>
      <c r="AN73" s="156"/>
      <c r="AO73" s="221"/>
      <c r="AP73" s="183"/>
      <c r="AQ73" s="156"/>
      <c r="AR73" s="221"/>
      <c r="AS73" s="183"/>
      <c r="AT73" s="156"/>
      <c r="AU73" s="221"/>
      <c r="AV73" s="183"/>
      <c r="AW73" s="156"/>
      <c r="AX73" s="156"/>
      <c r="AY73" s="156"/>
      <c r="AZ73" s="156"/>
      <c r="BA73" s="156"/>
      <c r="BB73" s="156"/>
      <c r="BC73" s="156"/>
      <c r="BD73" s="156"/>
      <c r="BE73" s="156"/>
      <c r="BF73" s="156"/>
      <c r="BG73" s="156"/>
      <c r="BH73" s="156"/>
      <c r="BI73" s="156"/>
      <c r="BJ73" s="156"/>
      <c r="BK73" s="156"/>
      <c r="BL73" s="156"/>
      <c r="BM73" s="156"/>
      <c r="BN73" s="156"/>
      <c r="BO73" s="156"/>
    </row>
    <row r="74" spans="1:67" x14ac:dyDescent="0.2">
      <c r="A74" s="259" t="s">
        <v>56</v>
      </c>
      <c r="B74" s="329" t="s">
        <v>57</v>
      </c>
      <c r="C74" s="330"/>
      <c r="D74" s="330"/>
      <c r="E74" s="330"/>
      <c r="F74" s="330"/>
      <c r="G74" s="330"/>
      <c r="H74" s="330"/>
      <c r="I74" s="330"/>
      <c r="J74" s="330"/>
      <c r="K74" s="330"/>
      <c r="L74" s="330"/>
      <c r="M74" s="156"/>
      <c r="N74" s="221"/>
      <c r="O74" s="183"/>
      <c r="P74" s="156"/>
      <c r="Q74" s="221"/>
      <c r="R74" s="183"/>
      <c r="S74" s="156"/>
      <c r="T74" s="221"/>
      <c r="U74" s="183"/>
      <c r="V74" s="156"/>
      <c r="W74" s="221"/>
      <c r="X74" s="183"/>
      <c r="Y74" s="156"/>
      <c r="Z74" s="221"/>
      <c r="AA74" s="183"/>
      <c r="AB74" s="156"/>
      <c r="AC74" s="221"/>
      <c r="AD74" s="183"/>
      <c r="AE74" s="156"/>
      <c r="AF74" s="221"/>
      <c r="AG74" s="183"/>
      <c r="AH74" s="156"/>
      <c r="AI74" s="221"/>
      <c r="AJ74" s="183"/>
      <c r="AK74" s="156"/>
      <c r="AL74" s="221"/>
      <c r="AM74" s="183"/>
      <c r="AN74" s="156"/>
      <c r="AO74" s="221"/>
      <c r="AP74" s="183"/>
      <c r="AQ74" s="156"/>
      <c r="AR74" s="221"/>
      <c r="AS74" s="183"/>
      <c r="AT74" s="156"/>
      <c r="AU74" s="221"/>
      <c r="AV74" s="183"/>
      <c r="AW74" s="156"/>
      <c r="AX74" s="156"/>
      <c r="AY74" s="156"/>
      <c r="AZ74" s="156"/>
      <c r="BA74" s="156"/>
      <c r="BB74" s="156"/>
      <c r="BC74" s="156"/>
      <c r="BD74" s="156"/>
      <c r="BE74" s="156"/>
      <c r="BF74" s="156"/>
      <c r="BG74" s="156"/>
      <c r="BH74" s="156"/>
      <c r="BI74" s="156"/>
      <c r="BJ74" s="156"/>
      <c r="BK74" s="156"/>
      <c r="BL74" s="156"/>
      <c r="BM74" s="156"/>
      <c r="BN74" s="156"/>
      <c r="BO74" s="156"/>
    </row>
    <row r="75" spans="1:67" x14ac:dyDescent="0.2">
      <c r="A75" s="259"/>
      <c r="B75" s="260"/>
      <c r="C75" s="259"/>
      <c r="D75" s="259"/>
      <c r="E75" s="259"/>
      <c r="F75" s="259"/>
      <c r="G75" s="259"/>
      <c r="H75" s="259"/>
      <c r="I75" s="259"/>
      <c r="J75" s="259"/>
      <c r="K75" s="259"/>
      <c r="L75" s="259"/>
      <c r="M75" s="156"/>
      <c r="N75" s="221"/>
      <c r="O75" s="183"/>
      <c r="P75" s="156"/>
      <c r="Q75" s="221"/>
      <c r="R75" s="183"/>
      <c r="S75" s="156"/>
      <c r="T75" s="221"/>
      <c r="U75" s="183"/>
      <c r="V75" s="156"/>
      <c r="W75" s="221"/>
      <c r="X75" s="183"/>
      <c r="Y75" s="156"/>
      <c r="Z75" s="221"/>
      <c r="AA75" s="183"/>
      <c r="AB75" s="156"/>
      <c r="AC75" s="221"/>
      <c r="AD75" s="183"/>
      <c r="AE75" s="156"/>
      <c r="AF75" s="221"/>
      <c r="AG75" s="183"/>
      <c r="AH75" s="156"/>
      <c r="AI75" s="221"/>
      <c r="AJ75" s="183"/>
      <c r="AK75" s="156"/>
      <c r="AL75" s="221"/>
      <c r="AM75" s="183"/>
      <c r="AN75" s="156"/>
      <c r="AO75" s="221"/>
      <c r="AP75" s="183"/>
      <c r="AQ75" s="156"/>
      <c r="AR75" s="221"/>
      <c r="AS75" s="183"/>
      <c r="AT75" s="156"/>
      <c r="AU75" s="221"/>
      <c r="AV75" s="183"/>
      <c r="AW75" s="156"/>
      <c r="AX75" s="156"/>
      <c r="AY75" s="156"/>
      <c r="AZ75" s="156"/>
      <c r="BA75" s="156"/>
      <c r="BB75" s="156"/>
      <c r="BC75" s="156"/>
      <c r="BD75" s="156"/>
      <c r="BE75" s="156"/>
      <c r="BF75" s="156"/>
      <c r="BG75" s="156"/>
      <c r="BH75" s="156"/>
      <c r="BI75" s="156"/>
      <c r="BJ75" s="156"/>
      <c r="BK75" s="156"/>
      <c r="BL75" s="156"/>
      <c r="BM75" s="156"/>
      <c r="BN75" s="156"/>
      <c r="BO75" s="156"/>
    </row>
    <row r="76" spans="1:67" x14ac:dyDescent="0.2">
      <c r="A76" s="259"/>
      <c r="B76" s="260" t="s">
        <v>58</v>
      </c>
      <c r="C76" s="260" t="s">
        <v>99</v>
      </c>
      <c r="D76" s="259"/>
      <c r="E76" s="259"/>
      <c r="F76" s="259"/>
      <c r="G76" s="259"/>
      <c r="H76" s="259"/>
      <c r="I76" s="259"/>
      <c r="J76" s="259"/>
      <c r="K76" s="259"/>
      <c r="L76" s="156"/>
      <c r="M76" s="156"/>
      <c r="N76" s="221"/>
      <c r="O76" s="183"/>
      <c r="P76" s="156"/>
      <c r="Q76" s="221"/>
      <c r="R76" s="183"/>
      <c r="S76" s="156"/>
      <c r="T76" s="221"/>
      <c r="U76" s="183"/>
      <c r="V76" s="156"/>
      <c r="W76" s="221"/>
      <c r="X76" s="183"/>
      <c r="Y76" s="156"/>
      <c r="Z76" s="221"/>
      <c r="AA76" s="183"/>
      <c r="AB76" s="156"/>
      <c r="AC76" s="221"/>
      <c r="AD76" s="183"/>
      <c r="AE76" s="156"/>
      <c r="AF76" s="221"/>
      <c r="AG76" s="183"/>
      <c r="AH76" s="156"/>
      <c r="AI76" s="221"/>
      <c r="AJ76" s="183"/>
      <c r="AK76" s="156"/>
      <c r="AL76" s="221"/>
      <c r="AM76" s="183"/>
      <c r="AN76" s="156"/>
      <c r="AO76" s="221"/>
      <c r="AP76" s="183"/>
      <c r="AQ76" s="156"/>
      <c r="AR76" s="221"/>
      <c r="AS76" s="183"/>
      <c r="AT76" s="156"/>
      <c r="AU76" s="221"/>
      <c r="AV76" s="183"/>
      <c r="AW76" s="156"/>
      <c r="AX76" s="156"/>
      <c r="AY76" s="156"/>
      <c r="AZ76" s="156"/>
      <c r="BA76" s="156"/>
      <c r="BB76" s="156"/>
      <c r="BC76" s="156"/>
      <c r="BD76" s="156"/>
      <c r="BE76" s="156"/>
      <c r="BF76" s="156"/>
      <c r="BG76" s="156"/>
      <c r="BH76" s="156"/>
      <c r="BI76" s="156"/>
      <c r="BJ76" s="156"/>
      <c r="BK76" s="156"/>
      <c r="BL76" s="156"/>
      <c r="BM76" s="156"/>
      <c r="BN76" s="156"/>
      <c r="BO76" s="156"/>
    </row>
    <row r="77" spans="1:67" x14ac:dyDescent="0.2">
      <c r="A77" s="259"/>
      <c r="B77" s="259"/>
      <c r="C77" s="260" t="s">
        <v>126</v>
      </c>
      <c r="D77" s="259"/>
      <c r="E77" s="259"/>
      <c r="F77" s="259"/>
      <c r="G77" s="259"/>
      <c r="H77" s="259"/>
      <c r="I77" s="259"/>
      <c r="J77" s="259"/>
      <c r="K77" s="259"/>
      <c r="L77" s="156"/>
      <c r="M77" s="156"/>
      <c r="N77" s="221"/>
      <c r="O77" s="183"/>
      <c r="P77" s="156"/>
      <c r="Q77" s="221"/>
      <c r="R77" s="183"/>
      <c r="S77" s="156"/>
      <c r="T77" s="221"/>
      <c r="U77" s="183"/>
      <c r="V77" s="156"/>
      <c r="W77" s="221"/>
      <c r="X77" s="183"/>
      <c r="Y77" s="156"/>
      <c r="Z77" s="221"/>
      <c r="AA77" s="183"/>
      <c r="AB77" s="156"/>
      <c r="AC77" s="221"/>
      <c r="AD77" s="183"/>
      <c r="AE77" s="156"/>
      <c r="AF77" s="221"/>
      <c r="AG77" s="183"/>
      <c r="AH77" s="156"/>
      <c r="AI77" s="221"/>
      <c r="AJ77" s="183"/>
      <c r="AK77" s="156"/>
      <c r="AL77" s="221"/>
      <c r="AM77" s="183"/>
      <c r="AN77" s="156"/>
      <c r="AO77" s="221"/>
      <c r="AP77" s="183"/>
      <c r="AQ77" s="156"/>
      <c r="AR77" s="221"/>
      <c r="AS77" s="183"/>
      <c r="AT77" s="156"/>
      <c r="AU77" s="221"/>
      <c r="AV77" s="183"/>
      <c r="AW77" s="156"/>
      <c r="AX77" s="156"/>
      <c r="AY77" s="156"/>
      <c r="AZ77" s="156"/>
      <c r="BA77" s="156"/>
      <c r="BB77" s="156"/>
      <c r="BC77" s="156"/>
      <c r="BD77" s="156"/>
      <c r="BE77" s="156"/>
      <c r="BF77" s="156"/>
      <c r="BG77" s="156"/>
      <c r="BH77" s="156"/>
      <c r="BI77" s="156"/>
      <c r="BJ77" s="156"/>
      <c r="BK77" s="156"/>
      <c r="BL77" s="156"/>
      <c r="BM77" s="156"/>
      <c r="BN77" s="156"/>
      <c r="BO77" s="156"/>
    </row>
    <row r="78" spans="1:67" x14ac:dyDescent="0.2">
      <c r="A78" s="259"/>
      <c r="B78" s="259"/>
      <c r="C78" s="260" t="s">
        <v>127</v>
      </c>
      <c r="D78" s="259"/>
      <c r="E78" s="259"/>
      <c r="F78" s="259"/>
      <c r="G78" s="259"/>
      <c r="H78" s="259"/>
      <c r="I78" s="259"/>
      <c r="J78" s="259"/>
      <c r="K78" s="259"/>
      <c r="L78" s="156"/>
      <c r="M78" s="156"/>
      <c r="N78" s="221"/>
      <c r="O78" s="183"/>
      <c r="P78" s="156"/>
      <c r="Q78" s="221"/>
      <c r="R78" s="183"/>
      <c r="S78" s="156"/>
      <c r="T78" s="221"/>
      <c r="U78" s="183"/>
      <c r="V78" s="156"/>
      <c r="W78" s="221"/>
      <c r="X78" s="183"/>
      <c r="Y78" s="156"/>
      <c r="Z78" s="221"/>
      <c r="AA78" s="183"/>
      <c r="AB78" s="156"/>
      <c r="AC78" s="221"/>
      <c r="AD78" s="183"/>
      <c r="AE78" s="156"/>
      <c r="AF78" s="221"/>
      <c r="AG78" s="183"/>
      <c r="AH78" s="156"/>
      <c r="AI78" s="221"/>
      <c r="AJ78" s="183"/>
      <c r="AK78" s="156"/>
      <c r="AL78" s="221"/>
      <c r="AM78" s="183"/>
      <c r="AN78" s="156"/>
      <c r="AO78" s="221"/>
      <c r="AP78" s="183"/>
      <c r="AQ78" s="156"/>
      <c r="AR78" s="221"/>
      <c r="AS78" s="183"/>
      <c r="AT78" s="156"/>
      <c r="AU78" s="221"/>
      <c r="AV78" s="183"/>
      <c r="AW78" s="156"/>
      <c r="AX78" s="156"/>
      <c r="AY78" s="156"/>
      <c r="AZ78" s="156"/>
      <c r="BA78" s="156"/>
      <c r="BB78" s="156"/>
      <c r="BC78" s="156"/>
      <c r="BD78" s="156"/>
      <c r="BE78" s="156"/>
      <c r="BF78" s="156"/>
      <c r="BG78" s="156"/>
      <c r="BH78" s="156"/>
      <c r="BI78" s="156"/>
      <c r="BJ78" s="156"/>
      <c r="BK78" s="156"/>
      <c r="BL78" s="156"/>
      <c r="BM78" s="156"/>
      <c r="BN78" s="156"/>
      <c r="BO78" s="156"/>
    </row>
    <row r="79" spans="1:67" x14ac:dyDescent="0.2">
      <c r="A79" s="259"/>
      <c r="B79" s="259"/>
      <c r="C79" s="260" t="s">
        <v>100</v>
      </c>
      <c r="D79" s="259"/>
      <c r="E79" s="259"/>
      <c r="F79" s="259"/>
      <c r="G79" s="259"/>
      <c r="H79" s="259"/>
      <c r="I79" s="259"/>
      <c r="J79" s="259"/>
      <c r="K79" s="259"/>
      <c r="L79" s="156"/>
      <c r="M79" s="156"/>
      <c r="N79" s="221"/>
      <c r="O79" s="183"/>
      <c r="P79" s="156"/>
      <c r="Q79" s="221"/>
      <c r="R79" s="183"/>
      <c r="S79" s="156"/>
      <c r="T79" s="221"/>
      <c r="U79" s="183"/>
      <c r="V79" s="156"/>
      <c r="W79" s="221"/>
      <c r="X79" s="183"/>
      <c r="Y79" s="156"/>
      <c r="Z79" s="221"/>
      <c r="AA79" s="183"/>
      <c r="AB79" s="156"/>
      <c r="AC79" s="221"/>
      <c r="AD79" s="183"/>
      <c r="AE79" s="156"/>
      <c r="AF79" s="221"/>
      <c r="AG79" s="183"/>
      <c r="AH79" s="156"/>
      <c r="AI79" s="221"/>
      <c r="AJ79" s="183"/>
      <c r="AK79" s="156"/>
      <c r="AL79" s="221"/>
      <c r="AM79" s="183"/>
      <c r="AN79" s="156"/>
      <c r="AO79" s="221"/>
      <c r="AP79" s="183"/>
      <c r="AQ79" s="156"/>
      <c r="AR79" s="221"/>
      <c r="AS79" s="183"/>
      <c r="AT79" s="156"/>
      <c r="AU79" s="221"/>
      <c r="AV79" s="183"/>
      <c r="AW79" s="156"/>
      <c r="AX79" s="156"/>
      <c r="AY79" s="156"/>
      <c r="AZ79" s="156"/>
      <c r="BA79" s="156"/>
      <c r="BB79" s="156"/>
      <c r="BC79" s="156"/>
      <c r="BD79" s="156"/>
      <c r="BE79" s="156"/>
      <c r="BF79" s="156"/>
      <c r="BG79" s="156"/>
      <c r="BH79" s="156"/>
      <c r="BI79" s="156"/>
      <c r="BJ79" s="156"/>
      <c r="BK79" s="156"/>
      <c r="BL79" s="156"/>
      <c r="BM79" s="156"/>
      <c r="BN79" s="156"/>
      <c r="BO79" s="156"/>
    </row>
    <row r="80" spans="1:67" x14ac:dyDescent="0.2">
      <c r="A80" s="259"/>
      <c r="B80" s="259"/>
      <c r="C80" s="260" t="s">
        <v>79</v>
      </c>
      <c r="D80" s="259"/>
      <c r="E80" s="259"/>
      <c r="F80" s="259"/>
      <c r="G80" s="259"/>
      <c r="H80" s="259"/>
      <c r="I80" s="259"/>
      <c r="J80" s="259"/>
      <c r="K80" s="259"/>
      <c r="L80" s="156"/>
      <c r="M80" s="156"/>
      <c r="N80" s="221"/>
      <c r="O80" s="183"/>
      <c r="P80" s="156"/>
      <c r="Q80" s="221"/>
      <c r="R80" s="183"/>
      <c r="S80" s="156"/>
      <c r="T80" s="221"/>
      <c r="U80" s="183"/>
      <c r="V80" s="156"/>
      <c r="W80" s="221"/>
      <c r="X80" s="183"/>
      <c r="Y80" s="156"/>
      <c r="Z80" s="221"/>
      <c r="AA80" s="183"/>
      <c r="AB80" s="156"/>
      <c r="AC80" s="221"/>
      <c r="AD80" s="183"/>
      <c r="AE80" s="156"/>
      <c r="AF80" s="221"/>
      <c r="AG80" s="183"/>
      <c r="AH80" s="156"/>
      <c r="AI80" s="221"/>
      <c r="AJ80" s="183"/>
      <c r="AK80" s="156"/>
      <c r="AL80" s="221"/>
      <c r="AM80" s="183"/>
      <c r="AN80" s="156"/>
      <c r="AO80" s="221"/>
      <c r="AP80" s="183"/>
      <c r="AQ80" s="156"/>
      <c r="AR80" s="221"/>
      <c r="AS80" s="183"/>
      <c r="AT80" s="156"/>
      <c r="AU80" s="221"/>
      <c r="AV80" s="183"/>
      <c r="AW80" s="156"/>
      <c r="AX80" s="156"/>
      <c r="AY80" s="156"/>
      <c r="AZ80" s="156"/>
      <c r="BA80" s="156"/>
      <c r="BB80" s="156"/>
      <c r="BC80" s="156"/>
      <c r="BD80" s="156"/>
      <c r="BE80" s="156"/>
      <c r="BF80" s="156"/>
      <c r="BG80" s="156"/>
      <c r="BH80" s="156"/>
      <c r="BI80" s="156"/>
      <c r="BJ80" s="156"/>
      <c r="BK80" s="156"/>
      <c r="BL80" s="156"/>
      <c r="BM80" s="156"/>
      <c r="BN80" s="156"/>
      <c r="BO80" s="156"/>
    </row>
    <row r="81" spans="1:67" x14ac:dyDescent="0.2">
      <c r="A81" s="259"/>
      <c r="B81" s="259"/>
      <c r="C81" s="260"/>
      <c r="D81" s="259"/>
      <c r="E81" s="259"/>
      <c r="F81" s="259"/>
      <c r="G81" s="259"/>
      <c r="H81" s="259"/>
      <c r="I81" s="259"/>
      <c r="J81" s="259"/>
      <c r="K81" s="259"/>
      <c r="L81" s="156"/>
      <c r="M81" s="156"/>
      <c r="N81" s="221"/>
      <c r="O81" s="183"/>
      <c r="P81" s="156"/>
      <c r="Q81" s="221"/>
      <c r="R81" s="183"/>
      <c r="S81" s="156"/>
      <c r="T81" s="221"/>
      <c r="U81" s="183"/>
      <c r="V81" s="156"/>
      <c r="W81" s="221"/>
      <c r="X81" s="183"/>
      <c r="Y81" s="156"/>
      <c r="Z81" s="221"/>
      <c r="AA81" s="183"/>
      <c r="AB81" s="156"/>
      <c r="AC81" s="221"/>
      <c r="AD81" s="183"/>
      <c r="AE81" s="156"/>
      <c r="AF81" s="221"/>
      <c r="AG81" s="183"/>
      <c r="AH81" s="156"/>
      <c r="AI81" s="221"/>
      <c r="AJ81" s="183"/>
      <c r="AK81" s="156"/>
      <c r="AL81" s="221"/>
      <c r="AM81" s="183"/>
      <c r="AN81" s="156"/>
      <c r="AO81" s="221"/>
      <c r="AP81" s="183"/>
      <c r="AQ81" s="156"/>
      <c r="AR81" s="221"/>
      <c r="AS81" s="183"/>
      <c r="AT81" s="156"/>
      <c r="AU81" s="221"/>
      <c r="AV81" s="183"/>
      <c r="AW81" s="156"/>
      <c r="AX81" s="156"/>
      <c r="AY81" s="156"/>
      <c r="AZ81" s="156"/>
      <c r="BA81" s="156"/>
      <c r="BB81" s="156"/>
      <c r="BC81" s="156"/>
      <c r="BD81" s="156"/>
      <c r="BE81" s="156"/>
      <c r="BF81" s="156"/>
      <c r="BG81" s="156"/>
      <c r="BH81" s="156"/>
      <c r="BI81" s="156"/>
      <c r="BJ81" s="156"/>
      <c r="BK81" s="156"/>
      <c r="BL81" s="156"/>
      <c r="BM81" s="156"/>
      <c r="BN81" s="156"/>
      <c r="BO81" s="156"/>
    </row>
    <row r="82" spans="1:67" x14ac:dyDescent="0.2">
      <c r="A82" s="259" t="s">
        <v>60</v>
      </c>
      <c r="B82" s="325" t="s">
        <v>147</v>
      </c>
      <c r="C82" s="326"/>
      <c r="D82" s="326"/>
      <c r="E82" s="326"/>
      <c r="F82" s="326"/>
      <c r="G82" s="326"/>
      <c r="H82" s="326"/>
      <c r="I82" s="326"/>
      <c r="J82" s="326"/>
      <c r="K82" s="326"/>
      <c r="L82" s="326"/>
      <c r="M82" s="156"/>
      <c r="N82" s="221"/>
      <c r="O82" s="183"/>
      <c r="P82" s="156"/>
      <c r="Q82" s="221"/>
      <c r="R82" s="183"/>
      <c r="S82" s="156"/>
      <c r="T82" s="221"/>
      <c r="U82" s="183"/>
      <c r="V82" s="156"/>
      <c r="W82" s="221"/>
      <c r="X82" s="183"/>
      <c r="Y82" s="156"/>
      <c r="Z82" s="221"/>
      <c r="AA82" s="183"/>
      <c r="AB82" s="156"/>
      <c r="AC82" s="221"/>
      <c r="AD82" s="183"/>
      <c r="AE82" s="156"/>
      <c r="AF82" s="221"/>
      <c r="AG82" s="183"/>
      <c r="AH82" s="156"/>
      <c r="AI82" s="221"/>
      <c r="AJ82" s="183"/>
      <c r="AK82" s="156"/>
      <c r="AL82" s="221"/>
      <c r="AM82" s="183"/>
      <c r="AN82" s="156"/>
      <c r="AO82" s="221"/>
      <c r="AP82" s="183"/>
      <c r="AQ82" s="156"/>
      <c r="AR82" s="221"/>
      <c r="AS82" s="183"/>
      <c r="AT82" s="156"/>
      <c r="AU82" s="221"/>
      <c r="AV82" s="183"/>
      <c r="AW82" s="156"/>
      <c r="AX82" s="156"/>
      <c r="AY82" s="156"/>
      <c r="AZ82" s="156"/>
      <c r="BA82" s="156"/>
      <c r="BB82" s="156"/>
      <c r="BC82" s="156"/>
      <c r="BD82" s="156"/>
      <c r="BE82" s="156"/>
      <c r="BF82" s="156"/>
      <c r="BG82" s="156"/>
      <c r="BH82" s="156"/>
      <c r="BI82" s="156"/>
      <c r="BJ82" s="156"/>
      <c r="BK82" s="156"/>
      <c r="BL82" s="156"/>
      <c r="BM82" s="156"/>
      <c r="BN82" s="156"/>
      <c r="BO82" s="156"/>
    </row>
    <row r="83" spans="1:67" x14ac:dyDescent="0.2">
      <c r="A83" s="156"/>
      <c r="B83" s="156"/>
      <c r="C83" s="156"/>
      <c r="D83" s="156"/>
      <c r="E83" s="156"/>
      <c r="F83" s="156"/>
      <c r="G83" s="156"/>
      <c r="H83" s="156"/>
      <c r="I83" s="156"/>
      <c r="J83" s="156"/>
      <c r="K83" s="156"/>
      <c r="L83" s="156"/>
      <c r="M83" s="156"/>
      <c r="N83" s="221"/>
      <c r="O83" s="183"/>
      <c r="P83" s="156"/>
      <c r="Q83" s="221"/>
      <c r="R83" s="183"/>
      <c r="S83" s="156"/>
      <c r="T83" s="221"/>
      <c r="U83" s="183"/>
      <c r="V83" s="156"/>
      <c r="W83" s="221"/>
      <c r="X83" s="183"/>
      <c r="Y83" s="156"/>
      <c r="Z83" s="221"/>
      <c r="AA83" s="183"/>
      <c r="AB83" s="156"/>
      <c r="AC83" s="221"/>
      <c r="AD83" s="183"/>
      <c r="AE83" s="156"/>
      <c r="AF83" s="221"/>
      <c r="AG83" s="183"/>
      <c r="AH83" s="156"/>
      <c r="AI83" s="221"/>
      <c r="AJ83" s="183"/>
      <c r="AK83" s="156"/>
      <c r="AL83" s="221"/>
      <c r="AM83" s="183"/>
      <c r="AN83" s="156"/>
      <c r="AO83" s="221"/>
      <c r="AP83" s="183"/>
      <c r="AQ83" s="156"/>
      <c r="AR83" s="221"/>
      <c r="AS83" s="183"/>
      <c r="AT83" s="156"/>
      <c r="AU83" s="221"/>
      <c r="AV83" s="183"/>
      <c r="AW83" s="156"/>
      <c r="AX83" s="156"/>
      <c r="AY83" s="156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</row>
    <row r="84" spans="1:67" x14ac:dyDescent="0.2">
      <c r="A84" s="260"/>
      <c r="B84" s="260" t="s">
        <v>58</v>
      </c>
      <c r="C84" s="260" t="s">
        <v>93</v>
      </c>
      <c r="D84" s="260"/>
      <c r="E84" s="260"/>
      <c r="F84" s="260"/>
      <c r="G84" s="260"/>
      <c r="H84" s="260"/>
      <c r="I84" s="260"/>
      <c r="J84" s="260"/>
      <c r="K84" s="260"/>
      <c r="L84" s="260"/>
      <c r="M84" s="156"/>
      <c r="N84" s="221"/>
      <c r="O84" s="183"/>
      <c r="P84" s="156"/>
      <c r="Q84" s="221"/>
      <c r="R84" s="183"/>
      <c r="S84" s="156"/>
      <c r="T84" s="221"/>
      <c r="U84" s="183"/>
      <c r="V84" s="156"/>
      <c r="W84" s="221"/>
      <c r="X84" s="183"/>
      <c r="Y84" s="156"/>
      <c r="Z84" s="221"/>
      <c r="AA84" s="183"/>
      <c r="AB84" s="156"/>
      <c r="AC84" s="221"/>
      <c r="AD84" s="183"/>
      <c r="AE84" s="156"/>
      <c r="AF84" s="221"/>
      <c r="AG84" s="183"/>
      <c r="AH84" s="156"/>
      <c r="AI84" s="221"/>
      <c r="AJ84" s="183"/>
      <c r="AK84" s="156"/>
      <c r="AL84" s="221"/>
      <c r="AM84" s="183"/>
      <c r="AN84" s="156"/>
      <c r="AO84" s="221"/>
      <c r="AP84" s="183"/>
      <c r="AQ84" s="156"/>
      <c r="AR84" s="221"/>
      <c r="AS84" s="183"/>
      <c r="AT84" s="156"/>
      <c r="AU84" s="221"/>
      <c r="AV84" s="183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  <c r="BH84" s="156"/>
      <c r="BI84" s="156"/>
      <c r="BJ84" s="156"/>
      <c r="BK84" s="156"/>
      <c r="BL84" s="156"/>
      <c r="BM84" s="156"/>
      <c r="BN84" s="156"/>
      <c r="BO84" s="156"/>
    </row>
    <row r="85" spans="1:67" x14ac:dyDescent="0.2">
      <c r="A85" s="260"/>
      <c r="B85" s="260"/>
      <c r="C85" s="260" t="s">
        <v>101</v>
      </c>
      <c r="D85" s="260"/>
      <c r="E85" s="260"/>
      <c r="F85" s="260"/>
      <c r="G85" s="260"/>
      <c r="H85" s="260"/>
      <c r="I85" s="260"/>
      <c r="J85" s="260"/>
      <c r="K85" s="260"/>
      <c r="L85" s="260"/>
      <c r="M85" s="156"/>
      <c r="N85" s="221"/>
      <c r="O85" s="183"/>
      <c r="P85" s="156"/>
      <c r="Q85" s="221"/>
      <c r="R85" s="183"/>
      <c r="S85" s="156"/>
      <c r="T85" s="221"/>
      <c r="U85" s="183"/>
      <c r="V85" s="156"/>
      <c r="W85" s="221"/>
      <c r="X85" s="183"/>
      <c r="Y85" s="156"/>
      <c r="Z85" s="221"/>
      <c r="AA85" s="183"/>
      <c r="AB85" s="156"/>
      <c r="AC85" s="221"/>
      <c r="AD85" s="183"/>
      <c r="AE85" s="156"/>
      <c r="AF85" s="221"/>
      <c r="AG85" s="183"/>
      <c r="AH85" s="156"/>
      <c r="AI85" s="221"/>
      <c r="AJ85" s="183"/>
      <c r="AK85" s="156"/>
      <c r="AL85" s="221"/>
      <c r="AM85" s="183"/>
      <c r="AN85" s="156"/>
      <c r="AO85" s="221"/>
      <c r="AP85" s="183"/>
      <c r="AQ85" s="156"/>
      <c r="AR85" s="221"/>
      <c r="AS85" s="183"/>
      <c r="AT85" s="156"/>
      <c r="AU85" s="221"/>
      <c r="AV85" s="183"/>
      <c r="AW85" s="156"/>
      <c r="AX85" s="156"/>
      <c r="AY85" s="156"/>
      <c r="AZ85" s="156"/>
      <c r="BA85" s="156"/>
      <c r="BB85" s="156"/>
      <c r="BC85" s="156"/>
      <c r="BD85" s="156"/>
      <c r="BE85" s="156"/>
      <c r="BF85" s="156"/>
      <c r="BG85" s="156"/>
      <c r="BH85" s="156"/>
      <c r="BI85" s="156"/>
      <c r="BJ85" s="156"/>
      <c r="BK85" s="156"/>
      <c r="BL85" s="156"/>
      <c r="BM85" s="156"/>
      <c r="BN85" s="156"/>
      <c r="BO85" s="156"/>
    </row>
    <row r="86" spans="1:67" x14ac:dyDescent="0.2">
      <c r="A86" s="260"/>
      <c r="B86" s="260"/>
      <c r="C86" s="260"/>
      <c r="D86" s="260"/>
      <c r="E86" s="260"/>
      <c r="F86" s="260"/>
      <c r="G86" s="260"/>
      <c r="H86" s="260"/>
      <c r="I86" s="260"/>
      <c r="J86" s="260"/>
      <c r="K86" s="260"/>
      <c r="L86" s="260"/>
      <c r="M86" s="156"/>
      <c r="N86" s="221"/>
      <c r="O86" s="183"/>
      <c r="P86" s="156"/>
      <c r="Q86" s="221"/>
      <c r="R86" s="183"/>
      <c r="S86" s="156"/>
      <c r="T86" s="221"/>
      <c r="U86" s="183"/>
      <c r="V86" s="156"/>
      <c r="W86" s="221"/>
      <c r="X86" s="183"/>
      <c r="Y86" s="156"/>
      <c r="Z86" s="221"/>
      <c r="AA86" s="183"/>
      <c r="AB86" s="156"/>
      <c r="AC86" s="221"/>
      <c r="AD86" s="183"/>
      <c r="AE86" s="156"/>
      <c r="AF86" s="221"/>
      <c r="AG86" s="183"/>
      <c r="AH86" s="156"/>
      <c r="AI86" s="221"/>
      <c r="AJ86" s="183"/>
      <c r="AK86" s="156"/>
      <c r="AL86" s="221"/>
      <c r="AM86" s="183"/>
      <c r="AN86" s="156"/>
      <c r="AO86" s="221"/>
      <c r="AP86" s="183"/>
      <c r="AQ86" s="156"/>
      <c r="AR86" s="221"/>
      <c r="AS86" s="183"/>
      <c r="AT86" s="156"/>
      <c r="AU86" s="221"/>
      <c r="AV86" s="183"/>
      <c r="AW86" s="156"/>
      <c r="AX86" s="156"/>
      <c r="AY86" s="156"/>
      <c r="AZ86" s="156"/>
      <c r="BA86" s="156"/>
      <c r="BB86" s="156"/>
      <c r="BC86" s="156"/>
      <c r="BD86" s="156"/>
      <c r="BE86" s="156"/>
      <c r="BF86" s="156"/>
      <c r="BG86" s="156"/>
      <c r="BH86" s="156"/>
      <c r="BI86" s="156"/>
      <c r="BJ86" s="156"/>
      <c r="BK86" s="156"/>
      <c r="BL86" s="156"/>
      <c r="BM86" s="156"/>
      <c r="BN86" s="156"/>
      <c r="BO86" s="156"/>
    </row>
    <row r="87" spans="1:67" x14ac:dyDescent="0.2">
      <c r="A87" s="260"/>
      <c r="B87" s="260" t="s">
        <v>59</v>
      </c>
      <c r="C87" s="260" t="s">
        <v>102</v>
      </c>
      <c r="D87" s="260"/>
      <c r="E87" s="260"/>
      <c r="F87" s="260"/>
      <c r="G87" s="260"/>
      <c r="H87" s="260"/>
      <c r="I87" s="260"/>
      <c r="J87" s="260"/>
      <c r="K87" s="260"/>
      <c r="L87" s="260"/>
      <c r="M87" s="156"/>
      <c r="N87" s="221"/>
      <c r="O87" s="183"/>
      <c r="P87" s="156"/>
      <c r="Q87" s="221"/>
      <c r="R87" s="183"/>
      <c r="S87" s="156"/>
      <c r="T87" s="221"/>
      <c r="U87" s="183"/>
      <c r="V87" s="156"/>
      <c r="W87" s="221"/>
      <c r="X87" s="183"/>
      <c r="Y87" s="156"/>
      <c r="Z87" s="221"/>
      <c r="AA87" s="183"/>
      <c r="AB87" s="156"/>
      <c r="AC87" s="221"/>
      <c r="AD87" s="183"/>
      <c r="AE87" s="156"/>
      <c r="AF87" s="221"/>
      <c r="AG87" s="183"/>
      <c r="AH87" s="156"/>
      <c r="AI87" s="221"/>
      <c r="AJ87" s="183"/>
      <c r="AK87" s="156"/>
      <c r="AL87" s="221"/>
      <c r="AM87" s="183"/>
      <c r="AN87" s="156"/>
      <c r="AO87" s="221"/>
      <c r="AP87" s="183"/>
      <c r="AQ87" s="156"/>
      <c r="AR87" s="221"/>
      <c r="AS87" s="183"/>
      <c r="AT87" s="156"/>
      <c r="AU87" s="221"/>
      <c r="AV87" s="183"/>
      <c r="AW87" s="156"/>
      <c r="AX87" s="156"/>
      <c r="AY87" s="156"/>
      <c r="AZ87" s="156"/>
      <c r="BA87" s="156"/>
      <c r="BB87" s="156"/>
      <c r="BC87" s="156"/>
      <c r="BD87" s="156"/>
      <c r="BE87" s="156"/>
      <c r="BF87" s="156"/>
      <c r="BG87" s="156"/>
      <c r="BH87" s="156"/>
      <c r="BI87" s="156"/>
      <c r="BJ87" s="156"/>
      <c r="BK87" s="156"/>
      <c r="BL87" s="156"/>
      <c r="BM87" s="156"/>
      <c r="BN87" s="156"/>
      <c r="BO87" s="156"/>
    </row>
    <row r="88" spans="1:67" x14ac:dyDescent="0.2">
      <c r="A88" s="260"/>
      <c r="B88" s="260"/>
      <c r="C88" s="260" t="s">
        <v>103</v>
      </c>
      <c r="D88" s="260"/>
      <c r="E88" s="260"/>
      <c r="F88" s="260"/>
      <c r="G88" s="260"/>
      <c r="H88" s="260"/>
      <c r="I88" s="260"/>
      <c r="J88" s="260"/>
      <c r="K88" s="260"/>
      <c r="L88" s="260"/>
      <c r="M88" s="156"/>
      <c r="N88" s="221"/>
      <c r="O88" s="183"/>
      <c r="P88" s="156"/>
      <c r="Q88" s="221"/>
      <c r="R88" s="183"/>
      <c r="S88" s="156"/>
      <c r="T88" s="221"/>
      <c r="U88" s="183"/>
      <c r="V88" s="156"/>
      <c r="W88" s="221"/>
      <c r="X88" s="183"/>
      <c r="Y88" s="156"/>
      <c r="Z88" s="221"/>
      <c r="AA88" s="183"/>
      <c r="AB88" s="156"/>
      <c r="AC88" s="221"/>
      <c r="AD88" s="183"/>
      <c r="AE88" s="156"/>
      <c r="AF88" s="221"/>
      <c r="AG88" s="183"/>
      <c r="AH88" s="156"/>
      <c r="AI88" s="221"/>
      <c r="AJ88" s="183"/>
      <c r="AK88" s="156"/>
      <c r="AL88" s="221"/>
      <c r="AM88" s="183"/>
      <c r="AN88" s="156"/>
      <c r="AO88" s="221"/>
      <c r="AP88" s="183"/>
      <c r="AQ88" s="156"/>
      <c r="AR88" s="221"/>
      <c r="AS88" s="183"/>
      <c r="AT88" s="156"/>
      <c r="AU88" s="221"/>
      <c r="AV88" s="183"/>
      <c r="AW88" s="156"/>
      <c r="AX88" s="156"/>
      <c r="AY88" s="156"/>
      <c r="AZ88" s="156"/>
      <c r="BA88" s="156"/>
      <c r="BB88" s="156"/>
      <c r="BC88" s="156"/>
      <c r="BD88" s="156"/>
      <c r="BE88" s="156"/>
      <c r="BF88" s="156"/>
      <c r="BG88" s="156"/>
      <c r="BH88" s="156"/>
      <c r="BI88" s="156"/>
      <c r="BJ88" s="156"/>
      <c r="BK88" s="156"/>
      <c r="BL88" s="156"/>
      <c r="BM88" s="156"/>
      <c r="BN88" s="156"/>
      <c r="BO88" s="156"/>
    </row>
    <row r="89" spans="1:67" x14ac:dyDescent="0.2">
      <c r="A89" s="260"/>
      <c r="B89" s="260"/>
      <c r="C89" s="260"/>
      <c r="D89" s="260"/>
      <c r="E89" s="260"/>
      <c r="F89" s="260"/>
      <c r="G89" s="260"/>
      <c r="H89" s="260"/>
      <c r="I89" s="260"/>
      <c r="J89" s="260"/>
      <c r="K89" s="260"/>
      <c r="L89" s="260"/>
      <c r="M89" s="156"/>
      <c r="N89" s="221"/>
      <c r="O89" s="183"/>
      <c r="P89" s="156"/>
      <c r="Q89" s="221"/>
      <c r="R89" s="183"/>
      <c r="S89" s="156"/>
      <c r="T89" s="221"/>
      <c r="U89" s="183"/>
      <c r="V89" s="156"/>
      <c r="W89" s="221"/>
      <c r="X89" s="183"/>
      <c r="Y89" s="156"/>
      <c r="Z89" s="221"/>
      <c r="AA89" s="183"/>
      <c r="AB89" s="156"/>
      <c r="AC89" s="221"/>
      <c r="AD89" s="183"/>
      <c r="AE89" s="156"/>
      <c r="AF89" s="221"/>
      <c r="AG89" s="183"/>
      <c r="AH89" s="156"/>
      <c r="AI89" s="221"/>
      <c r="AJ89" s="183"/>
      <c r="AK89" s="156"/>
      <c r="AL89" s="221"/>
      <c r="AM89" s="183"/>
      <c r="AN89" s="156"/>
      <c r="AO89" s="221"/>
      <c r="AP89" s="183"/>
      <c r="AQ89" s="156"/>
      <c r="AR89" s="221"/>
      <c r="AS89" s="183"/>
      <c r="AT89" s="156"/>
      <c r="AU89" s="221"/>
      <c r="AV89" s="183"/>
      <c r="AW89" s="156"/>
      <c r="AX89" s="156"/>
      <c r="AY89" s="156"/>
      <c r="AZ89" s="156"/>
      <c r="BA89" s="156"/>
      <c r="BB89" s="156"/>
      <c r="BC89" s="156"/>
      <c r="BD89" s="156"/>
      <c r="BE89" s="156"/>
      <c r="BF89" s="156"/>
      <c r="BG89" s="156"/>
      <c r="BH89" s="156"/>
      <c r="BI89" s="156"/>
      <c r="BJ89" s="156"/>
      <c r="BK89" s="156"/>
      <c r="BL89" s="156"/>
      <c r="BM89" s="156"/>
      <c r="BN89" s="156"/>
      <c r="BO89" s="156"/>
    </row>
    <row r="90" spans="1:67" x14ac:dyDescent="0.2">
      <c r="A90" s="259">
        <v>4</v>
      </c>
      <c r="B90" s="260" t="s">
        <v>95</v>
      </c>
      <c r="C90" s="260"/>
      <c r="D90" s="260"/>
      <c r="E90" s="260"/>
      <c r="F90" s="260"/>
      <c r="G90" s="260"/>
      <c r="H90" s="260"/>
      <c r="I90" s="260"/>
      <c r="J90" s="260"/>
      <c r="K90" s="260"/>
      <c r="L90" s="260"/>
      <c r="M90" s="156"/>
      <c r="N90" s="221"/>
      <c r="O90" s="183"/>
      <c r="P90" s="156"/>
      <c r="Q90" s="221"/>
      <c r="R90" s="183"/>
      <c r="S90" s="156"/>
      <c r="T90" s="221"/>
      <c r="U90" s="183"/>
      <c r="V90" s="156"/>
      <c r="W90" s="221"/>
      <c r="X90" s="183"/>
      <c r="Y90" s="156"/>
      <c r="Z90" s="221"/>
      <c r="AA90" s="183"/>
      <c r="AB90" s="156"/>
      <c r="AC90" s="221"/>
      <c r="AD90" s="183"/>
      <c r="AE90" s="156"/>
      <c r="AF90" s="221"/>
      <c r="AG90" s="183"/>
      <c r="AH90" s="156"/>
      <c r="AI90" s="221"/>
      <c r="AJ90" s="183"/>
      <c r="AK90" s="156"/>
      <c r="AL90" s="221"/>
      <c r="AM90" s="183"/>
      <c r="AN90" s="156"/>
      <c r="AO90" s="221"/>
      <c r="AP90" s="183"/>
      <c r="AQ90" s="156"/>
      <c r="AR90" s="221"/>
      <c r="AS90" s="183"/>
      <c r="AT90" s="156"/>
      <c r="AU90" s="221"/>
      <c r="AV90" s="183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56"/>
      <c r="BM90" s="156"/>
      <c r="BN90" s="156"/>
      <c r="BO90" s="156"/>
    </row>
    <row r="91" spans="1:67" x14ac:dyDescent="0.2">
      <c r="A91" s="260"/>
      <c r="B91" s="260"/>
      <c r="C91" s="260"/>
      <c r="D91" s="260"/>
      <c r="E91" s="260"/>
      <c r="F91" s="260"/>
      <c r="G91" s="260"/>
      <c r="H91" s="260"/>
      <c r="I91" s="260"/>
      <c r="J91" s="260"/>
      <c r="K91" s="260"/>
      <c r="L91" s="260"/>
      <c r="M91" s="156"/>
      <c r="N91" s="221"/>
      <c r="O91" s="183"/>
      <c r="P91" s="156"/>
      <c r="Q91" s="221"/>
      <c r="R91" s="183"/>
      <c r="S91" s="156"/>
      <c r="T91" s="221"/>
      <c r="U91" s="183"/>
      <c r="V91" s="156"/>
      <c r="W91" s="221"/>
      <c r="X91" s="183"/>
      <c r="Y91" s="156"/>
      <c r="Z91" s="221"/>
      <c r="AA91" s="183"/>
      <c r="AB91" s="156"/>
      <c r="AC91" s="221"/>
      <c r="AD91" s="183"/>
      <c r="AE91" s="156"/>
      <c r="AF91" s="221"/>
      <c r="AG91" s="183"/>
      <c r="AH91" s="156"/>
      <c r="AI91" s="221"/>
      <c r="AJ91" s="183"/>
      <c r="AK91" s="156"/>
      <c r="AL91" s="221"/>
      <c r="AM91" s="183"/>
      <c r="AN91" s="156"/>
      <c r="AO91" s="221"/>
      <c r="AP91" s="183"/>
      <c r="AQ91" s="156"/>
      <c r="AR91" s="221"/>
      <c r="AS91" s="183"/>
      <c r="AT91" s="156"/>
      <c r="AU91" s="221"/>
      <c r="AV91" s="183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6"/>
      <c r="BL91" s="156"/>
      <c r="BM91" s="156"/>
      <c r="BN91" s="156"/>
      <c r="BO91" s="156"/>
    </row>
    <row r="92" spans="1:67" x14ac:dyDescent="0.2">
      <c r="A92" s="260">
        <v>5</v>
      </c>
      <c r="B92" s="261" t="s">
        <v>128</v>
      </c>
      <c r="C92" s="261"/>
      <c r="D92" s="261"/>
      <c r="E92" s="261"/>
      <c r="F92" s="261"/>
      <c r="G92" s="261"/>
      <c r="H92" s="261"/>
      <c r="I92" s="261"/>
      <c r="J92" s="261"/>
      <c r="K92" s="261"/>
      <c r="L92" s="260"/>
      <c r="M92" s="156"/>
      <c r="N92" s="221"/>
      <c r="O92" s="183"/>
      <c r="P92" s="156"/>
      <c r="Q92" s="221"/>
      <c r="R92" s="183"/>
      <c r="S92" s="156"/>
      <c r="T92" s="221"/>
      <c r="U92" s="183"/>
      <c r="V92" s="156"/>
      <c r="W92" s="221"/>
      <c r="X92" s="183"/>
      <c r="Y92" s="156"/>
      <c r="Z92" s="221"/>
      <c r="AA92" s="183"/>
      <c r="AB92" s="156"/>
      <c r="AC92" s="221"/>
      <c r="AD92" s="183"/>
      <c r="AE92" s="156"/>
      <c r="AF92" s="221"/>
      <c r="AG92" s="183"/>
      <c r="AH92" s="156"/>
      <c r="AI92" s="221"/>
      <c r="AJ92" s="183"/>
      <c r="AK92" s="156"/>
      <c r="AL92" s="221"/>
      <c r="AM92" s="183"/>
      <c r="AN92" s="156"/>
      <c r="AO92" s="221"/>
      <c r="AP92" s="183"/>
      <c r="AQ92" s="156"/>
      <c r="AR92" s="221"/>
      <c r="AS92" s="183"/>
      <c r="AT92" s="156"/>
      <c r="AU92" s="221"/>
      <c r="AV92" s="183"/>
      <c r="AW92" s="156"/>
      <c r="AX92" s="156"/>
      <c r="AY92" s="156"/>
      <c r="AZ92" s="156"/>
      <c r="BA92" s="156"/>
      <c r="BB92" s="156"/>
      <c r="BC92" s="156"/>
      <c r="BD92" s="156"/>
      <c r="BE92" s="156"/>
      <c r="BF92" s="156"/>
      <c r="BG92" s="156"/>
      <c r="BH92" s="156"/>
      <c r="BI92" s="156"/>
      <c r="BJ92" s="156"/>
      <c r="BK92" s="156"/>
      <c r="BL92" s="156"/>
      <c r="BM92" s="156"/>
      <c r="BN92" s="156"/>
      <c r="BO92" s="156"/>
    </row>
    <row r="93" spans="1:67" x14ac:dyDescent="0.2">
      <c r="A93" s="260"/>
      <c r="B93" s="260"/>
      <c r="C93" s="260"/>
      <c r="D93" s="260"/>
      <c r="E93" s="260"/>
      <c r="F93" s="260"/>
      <c r="G93" s="260"/>
      <c r="H93" s="260"/>
      <c r="I93" s="260"/>
      <c r="J93" s="260"/>
      <c r="K93" s="260"/>
      <c r="L93" s="260"/>
      <c r="M93" s="156"/>
      <c r="N93" s="221"/>
      <c r="O93" s="183"/>
      <c r="P93" s="156"/>
      <c r="Q93" s="221"/>
      <c r="R93" s="183"/>
      <c r="S93" s="156"/>
      <c r="T93" s="221"/>
      <c r="U93" s="183"/>
      <c r="V93" s="156"/>
      <c r="W93" s="221"/>
      <c r="X93" s="183"/>
      <c r="Y93" s="156"/>
      <c r="Z93" s="221"/>
      <c r="AA93" s="183"/>
      <c r="AB93" s="156"/>
      <c r="AC93" s="221"/>
      <c r="AD93" s="183"/>
      <c r="AE93" s="156"/>
      <c r="AF93" s="221"/>
      <c r="AG93" s="183"/>
      <c r="AH93" s="156"/>
      <c r="AI93" s="221"/>
      <c r="AJ93" s="183"/>
      <c r="AK93" s="156"/>
      <c r="AL93" s="221"/>
      <c r="AM93" s="183"/>
      <c r="AN93" s="156"/>
      <c r="AO93" s="221"/>
      <c r="AP93" s="183"/>
      <c r="AQ93" s="156"/>
      <c r="AR93" s="221"/>
      <c r="AS93" s="183"/>
      <c r="AT93" s="156"/>
      <c r="AU93" s="221"/>
      <c r="AV93" s="183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56"/>
      <c r="BM93" s="156"/>
      <c r="BN93" s="156"/>
      <c r="BO93" s="156"/>
    </row>
    <row r="94" spans="1:67" x14ac:dyDescent="0.2">
      <c r="A94" s="48"/>
      <c r="B94" s="48" t="s">
        <v>58</v>
      </c>
      <c r="C94" s="48" t="s">
        <v>104</v>
      </c>
      <c r="D94" s="48"/>
      <c r="E94" s="48"/>
      <c r="F94" s="48"/>
      <c r="G94" s="48"/>
      <c r="H94" s="48"/>
      <c r="I94" s="48"/>
      <c r="J94" s="48"/>
      <c r="K94" s="48"/>
      <c r="L94" s="48"/>
      <c r="N94" s="49"/>
      <c r="O94" s="55"/>
      <c r="Q94" s="49"/>
      <c r="R94" s="55"/>
      <c r="T94" s="49"/>
      <c r="U94" s="55"/>
      <c r="W94" s="49"/>
      <c r="X94" s="55"/>
      <c r="Z94" s="49"/>
      <c r="AA94" s="55"/>
      <c r="AC94" s="49"/>
      <c r="AD94" s="55"/>
      <c r="AF94" s="49"/>
      <c r="AG94" s="55"/>
      <c r="AI94" s="49"/>
      <c r="AJ94" s="55"/>
      <c r="AL94" s="49"/>
      <c r="AM94" s="55"/>
      <c r="AO94" s="49"/>
      <c r="AP94" s="55"/>
      <c r="AR94" s="49"/>
      <c r="AS94" s="55"/>
      <c r="AU94" s="49"/>
      <c r="AV94" s="55"/>
    </row>
    <row r="95" spans="1:67" x14ac:dyDescent="0.2">
      <c r="A95" s="48"/>
      <c r="B95" s="48"/>
      <c r="C95" s="48" t="s">
        <v>137</v>
      </c>
      <c r="D95" s="48"/>
      <c r="E95" s="48"/>
      <c r="F95" s="48"/>
      <c r="G95" s="48"/>
      <c r="H95" s="48"/>
      <c r="I95" s="48"/>
      <c r="J95" s="48"/>
      <c r="K95" s="48"/>
      <c r="L95" s="48"/>
      <c r="N95" s="49"/>
      <c r="O95" s="55"/>
      <c r="Q95" s="49"/>
      <c r="R95" s="55"/>
      <c r="T95" s="49"/>
      <c r="U95" s="55"/>
      <c r="W95" s="49"/>
      <c r="X95" s="55"/>
      <c r="Z95" s="49"/>
      <c r="AA95" s="55"/>
      <c r="AC95" s="49"/>
      <c r="AD95" s="55"/>
      <c r="AF95" s="49"/>
      <c r="AG95" s="55"/>
      <c r="AI95" s="49"/>
      <c r="AJ95" s="55"/>
      <c r="AL95" s="49"/>
      <c r="AM95" s="55"/>
      <c r="AO95" s="49"/>
      <c r="AP95" s="55"/>
      <c r="AR95" s="49"/>
      <c r="AS95" s="55"/>
      <c r="AU95" s="49"/>
      <c r="AV95" s="55"/>
    </row>
    <row r="96" spans="1:67" x14ac:dyDescent="0.2">
      <c r="A96" s="48"/>
      <c r="B96" s="48"/>
      <c r="C96" s="48" t="s">
        <v>136</v>
      </c>
      <c r="D96" s="48"/>
      <c r="E96" s="48"/>
      <c r="F96" s="48"/>
      <c r="G96" s="48"/>
      <c r="H96" s="48"/>
      <c r="I96" s="48"/>
      <c r="J96" s="48"/>
      <c r="K96" s="48"/>
      <c r="L96" s="48"/>
      <c r="N96" s="49"/>
      <c r="O96" s="55"/>
      <c r="Q96" s="49"/>
      <c r="R96" s="55"/>
      <c r="T96" s="49"/>
      <c r="U96" s="55"/>
      <c r="W96" s="49"/>
      <c r="X96" s="55"/>
      <c r="Z96" s="49"/>
      <c r="AA96" s="55"/>
      <c r="AC96" s="49"/>
      <c r="AD96" s="55"/>
      <c r="AF96" s="49"/>
      <c r="AG96" s="55"/>
      <c r="AI96" s="49"/>
      <c r="AJ96" s="55"/>
      <c r="AL96" s="49"/>
      <c r="AM96" s="55"/>
      <c r="AO96" s="49"/>
      <c r="AP96" s="55"/>
      <c r="AR96" s="49"/>
      <c r="AS96" s="55"/>
      <c r="AU96" s="49"/>
      <c r="AV96" s="55"/>
    </row>
    <row r="97" spans="1:48" x14ac:dyDescent="0.2">
      <c r="A97" s="48"/>
      <c r="B97" s="48"/>
      <c r="C97" s="48" t="s">
        <v>129</v>
      </c>
      <c r="D97" s="48"/>
      <c r="E97" s="48"/>
      <c r="F97" s="48"/>
      <c r="G97" s="48"/>
      <c r="H97" s="48"/>
      <c r="I97" s="48"/>
      <c r="J97" s="48"/>
      <c r="K97" s="48"/>
      <c r="L97" s="48"/>
      <c r="N97" s="49"/>
      <c r="O97" s="55"/>
      <c r="Q97" s="49"/>
      <c r="R97" s="55"/>
      <c r="T97" s="49"/>
      <c r="U97" s="55"/>
      <c r="W97" s="49"/>
      <c r="X97" s="55"/>
      <c r="Z97" s="49"/>
      <c r="AA97" s="55"/>
      <c r="AC97" s="49"/>
      <c r="AD97" s="55"/>
      <c r="AF97" s="49"/>
      <c r="AG97" s="55"/>
      <c r="AI97" s="49"/>
      <c r="AJ97" s="55"/>
      <c r="AL97" s="49"/>
      <c r="AM97" s="55"/>
      <c r="AO97" s="49"/>
      <c r="AP97" s="55"/>
      <c r="AR97" s="49"/>
      <c r="AS97" s="55"/>
      <c r="AU97" s="49"/>
      <c r="AV97" s="55"/>
    </row>
    <row r="98" spans="1:48" x14ac:dyDescent="0.2">
      <c r="A98" s="4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N98" s="49"/>
      <c r="O98" s="55"/>
      <c r="Q98" s="49"/>
      <c r="R98" s="55"/>
      <c r="T98" s="49"/>
      <c r="U98" s="55"/>
      <c r="W98" s="49"/>
      <c r="X98" s="55"/>
      <c r="Z98" s="49"/>
      <c r="AA98" s="55"/>
      <c r="AC98" s="49"/>
      <c r="AD98" s="55"/>
      <c r="AF98" s="49"/>
      <c r="AG98" s="55"/>
      <c r="AI98" s="49"/>
      <c r="AJ98" s="55"/>
      <c r="AL98" s="49"/>
      <c r="AM98" s="55"/>
      <c r="AO98" s="49"/>
      <c r="AP98" s="55"/>
      <c r="AR98" s="49"/>
      <c r="AS98" s="55"/>
      <c r="AU98" s="49"/>
      <c r="AV98" s="55"/>
    </row>
    <row r="99" spans="1:48" x14ac:dyDescent="0.2">
      <c r="A99" s="48"/>
      <c r="B99" s="48" t="s">
        <v>59</v>
      </c>
      <c r="C99" s="48" t="s">
        <v>105</v>
      </c>
      <c r="D99" s="48"/>
      <c r="E99" s="48"/>
      <c r="F99" s="48"/>
      <c r="G99" s="48"/>
      <c r="H99" s="48"/>
      <c r="I99" s="48"/>
      <c r="J99" s="48"/>
      <c r="K99" s="48"/>
      <c r="L99" s="48"/>
      <c r="N99" s="49"/>
      <c r="O99" s="55"/>
      <c r="Q99" s="49"/>
      <c r="R99" s="55"/>
      <c r="T99" s="49"/>
      <c r="U99" s="55"/>
      <c r="W99" s="49"/>
      <c r="X99" s="55"/>
      <c r="Z99" s="49"/>
      <c r="AA99" s="55"/>
      <c r="AC99" s="49"/>
      <c r="AD99" s="55"/>
      <c r="AF99" s="49"/>
      <c r="AG99" s="55"/>
      <c r="AI99" s="49"/>
      <c r="AJ99" s="55"/>
      <c r="AL99" s="49"/>
      <c r="AM99" s="55"/>
      <c r="AO99" s="49"/>
      <c r="AP99" s="55"/>
      <c r="AR99" s="49"/>
      <c r="AS99" s="55"/>
      <c r="AU99" s="49"/>
      <c r="AV99" s="55"/>
    </row>
    <row r="100" spans="1:48" x14ac:dyDescent="0.2">
      <c r="A100" s="48"/>
      <c r="B100" s="48"/>
      <c r="C100" s="48" t="s">
        <v>106</v>
      </c>
      <c r="D100" s="48"/>
      <c r="E100" s="48"/>
      <c r="F100" s="48"/>
      <c r="G100" s="48"/>
      <c r="H100" s="48"/>
      <c r="I100" s="48"/>
      <c r="J100" s="48"/>
      <c r="K100" s="48"/>
      <c r="L100" s="48"/>
      <c r="N100" s="49"/>
      <c r="O100" s="55"/>
      <c r="Q100" s="49"/>
      <c r="R100" s="55"/>
      <c r="T100" s="49"/>
      <c r="U100" s="55"/>
      <c r="W100" s="49"/>
      <c r="X100" s="55"/>
      <c r="Z100" s="49"/>
      <c r="AA100" s="55"/>
      <c r="AC100" s="49"/>
      <c r="AD100" s="55"/>
      <c r="AF100" s="49"/>
      <c r="AG100" s="55"/>
      <c r="AI100" s="49"/>
      <c r="AJ100" s="55"/>
      <c r="AL100" s="49"/>
      <c r="AM100" s="55"/>
      <c r="AO100" s="49"/>
      <c r="AP100" s="55"/>
      <c r="AR100" s="49"/>
      <c r="AS100" s="55"/>
      <c r="AU100" s="49"/>
      <c r="AV100" s="55"/>
    </row>
    <row r="101" spans="1:48" x14ac:dyDescent="0.2">
      <c r="A101" s="48"/>
      <c r="B101" s="48"/>
      <c r="C101" s="48" t="s">
        <v>107</v>
      </c>
      <c r="D101" s="48"/>
      <c r="E101" s="48"/>
      <c r="F101" s="48"/>
      <c r="G101" s="48"/>
      <c r="H101" s="48"/>
      <c r="I101" s="48"/>
      <c r="J101" s="48"/>
      <c r="K101" s="48"/>
      <c r="L101" s="48"/>
      <c r="N101" s="49"/>
      <c r="O101" s="55"/>
      <c r="Q101" s="49"/>
      <c r="R101" s="55"/>
      <c r="T101" s="49"/>
      <c r="U101" s="55"/>
      <c r="W101" s="49"/>
      <c r="X101" s="55"/>
      <c r="Z101" s="49"/>
      <c r="AA101" s="55"/>
      <c r="AC101" s="49"/>
      <c r="AD101" s="55"/>
      <c r="AF101" s="49"/>
      <c r="AG101" s="55"/>
      <c r="AI101" s="49"/>
      <c r="AJ101" s="55"/>
      <c r="AL101" s="49"/>
      <c r="AM101" s="55"/>
      <c r="AO101" s="49"/>
      <c r="AP101" s="55"/>
      <c r="AR101" s="49"/>
      <c r="AS101" s="55"/>
      <c r="AU101" s="49"/>
      <c r="AV101" s="55"/>
    </row>
    <row r="102" spans="1:48" x14ac:dyDescent="0.2">
      <c r="A102" s="48"/>
      <c r="B102" s="48"/>
      <c r="C102" s="48" t="s">
        <v>108</v>
      </c>
      <c r="D102" s="48"/>
      <c r="E102" s="48"/>
      <c r="F102" s="48"/>
      <c r="G102" s="48"/>
      <c r="H102" s="48"/>
      <c r="I102" s="48"/>
      <c r="J102" s="48"/>
      <c r="K102" s="48"/>
      <c r="L102" s="48"/>
      <c r="N102" s="49"/>
      <c r="O102" s="55"/>
      <c r="Q102" s="49"/>
      <c r="R102" s="55"/>
      <c r="T102" s="49"/>
      <c r="U102" s="55"/>
      <c r="W102" s="49"/>
      <c r="X102" s="55"/>
      <c r="Z102" s="49"/>
      <c r="AA102" s="55"/>
      <c r="AC102" s="49"/>
      <c r="AD102" s="55"/>
      <c r="AF102" s="49"/>
      <c r="AG102" s="55"/>
      <c r="AI102" s="49"/>
      <c r="AJ102" s="55"/>
      <c r="AL102" s="49"/>
      <c r="AM102" s="55"/>
      <c r="AO102" s="49"/>
      <c r="AP102" s="55"/>
      <c r="AR102" s="49"/>
      <c r="AS102" s="55"/>
      <c r="AU102" s="49"/>
      <c r="AV102" s="55"/>
    </row>
    <row r="103" spans="1:48" x14ac:dyDescent="0.2">
      <c r="A103" s="48"/>
      <c r="B103" s="48"/>
      <c r="C103" s="48" t="s">
        <v>117</v>
      </c>
      <c r="D103" s="48"/>
      <c r="E103" s="48"/>
      <c r="F103" s="48"/>
      <c r="G103" s="48"/>
      <c r="H103" s="48"/>
      <c r="I103" s="48"/>
      <c r="J103" s="48"/>
      <c r="K103" s="48"/>
      <c r="L103" s="48"/>
      <c r="N103" s="49"/>
      <c r="O103" s="55"/>
      <c r="Q103" s="49"/>
      <c r="R103" s="55"/>
      <c r="T103" s="49"/>
      <c r="U103" s="55"/>
      <c r="W103" s="49"/>
      <c r="X103" s="55"/>
      <c r="Z103" s="49"/>
      <c r="AA103" s="55"/>
      <c r="AC103" s="49"/>
      <c r="AD103" s="55"/>
      <c r="AF103" s="49"/>
      <c r="AG103" s="55"/>
      <c r="AI103" s="49"/>
      <c r="AJ103" s="55"/>
      <c r="AL103" s="49"/>
      <c r="AM103" s="55"/>
      <c r="AO103" s="49"/>
      <c r="AP103" s="55"/>
      <c r="AR103" s="49"/>
      <c r="AS103" s="55"/>
      <c r="AU103" s="49"/>
      <c r="AV103" s="55"/>
    </row>
    <row r="104" spans="1:48" x14ac:dyDescent="0.2">
      <c r="A104" s="4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N104" s="49"/>
      <c r="O104" s="55"/>
      <c r="Q104" s="49"/>
      <c r="R104" s="55"/>
      <c r="T104" s="49"/>
      <c r="U104" s="55"/>
      <c r="W104" s="49"/>
      <c r="X104" s="55"/>
      <c r="Z104" s="49"/>
      <c r="AA104" s="55"/>
      <c r="AC104" s="49"/>
      <c r="AD104" s="55"/>
      <c r="AF104" s="49"/>
      <c r="AG104" s="55"/>
      <c r="AI104" s="49"/>
      <c r="AJ104" s="55"/>
      <c r="AL104" s="49"/>
      <c r="AM104" s="55"/>
      <c r="AO104" s="49"/>
      <c r="AP104" s="55"/>
      <c r="AR104" s="49"/>
      <c r="AS104" s="55"/>
      <c r="AU104" s="49"/>
      <c r="AV104" s="55"/>
    </row>
    <row r="105" spans="1:48" x14ac:dyDescent="0.2">
      <c r="A105">
        <v>6</v>
      </c>
      <c r="B105" s="70" t="s">
        <v>131</v>
      </c>
      <c r="N105" s="49"/>
      <c r="O105" s="55"/>
      <c r="Q105" s="49"/>
      <c r="R105" s="55"/>
      <c r="T105" s="49"/>
      <c r="U105" s="55"/>
      <c r="W105" s="49"/>
      <c r="X105" s="55"/>
      <c r="Z105" s="49"/>
      <c r="AA105" s="55"/>
      <c r="AC105" s="49"/>
      <c r="AD105" s="55"/>
      <c r="AF105" s="49"/>
      <c r="AG105" s="55"/>
      <c r="AI105" s="49"/>
      <c r="AJ105" s="55"/>
      <c r="AL105" s="49"/>
      <c r="AM105" s="55"/>
      <c r="AO105" s="49"/>
      <c r="AP105" s="55"/>
      <c r="AR105" s="49"/>
      <c r="AS105" s="55"/>
      <c r="AU105" s="49"/>
      <c r="AV105" s="55"/>
    </row>
    <row r="106" spans="1:48" x14ac:dyDescent="0.2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N106" s="49"/>
      <c r="O106" s="70"/>
      <c r="Q106" s="49"/>
      <c r="R106" s="55"/>
      <c r="T106" s="49"/>
      <c r="U106" s="55"/>
      <c r="W106" s="49"/>
      <c r="X106" s="55"/>
      <c r="Z106" s="49"/>
      <c r="AA106" s="55"/>
      <c r="AC106" s="49"/>
      <c r="AD106" s="55"/>
      <c r="AF106" s="49"/>
      <c r="AG106" s="55"/>
      <c r="AI106" s="49"/>
      <c r="AJ106" s="55"/>
      <c r="AL106" s="49"/>
      <c r="AM106" s="55"/>
      <c r="AO106" s="49"/>
      <c r="AP106" s="55"/>
      <c r="AR106" s="49"/>
      <c r="AS106" s="55"/>
      <c r="AU106" s="49"/>
      <c r="AV106" s="55"/>
    </row>
    <row r="107" spans="1:48" x14ac:dyDescent="0.2">
      <c r="A107" s="48"/>
      <c r="B107" s="70" t="s">
        <v>132</v>
      </c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N107" s="49"/>
      <c r="Q107" s="49"/>
      <c r="R107" s="55"/>
      <c r="T107" s="49"/>
      <c r="U107" s="55"/>
      <c r="W107" s="49"/>
      <c r="X107" s="55"/>
      <c r="Z107" s="49"/>
      <c r="AA107" s="55"/>
      <c r="AC107" s="49"/>
      <c r="AD107" s="55"/>
      <c r="AF107" s="49"/>
      <c r="AG107" s="55"/>
      <c r="AI107" s="49"/>
      <c r="AJ107" s="55"/>
      <c r="AL107" s="49"/>
      <c r="AM107" s="55"/>
      <c r="AO107" s="49"/>
      <c r="AP107" s="55"/>
      <c r="AR107" s="49"/>
      <c r="AS107" s="55"/>
      <c r="AU107" s="49"/>
      <c r="AV107" s="55"/>
    </row>
    <row r="108" spans="1:48" ht="15.75" x14ac:dyDescent="0.25">
      <c r="A108" s="48"/>
      <c r="B108" s="70" t="s">
        <v>133</v>
      </c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N108" s="49"/>
      <c r="O108" s="69"/>
      <c r="Q108" s="49"/>
      <c r="R108" s="55"/>
      <c r="T108" s="49"/>
      <c r="U108" s="55"/>
      <c r="W108" s="49"/>
      <c r="X108" s="55"/>
      <c r="Z108" s="49"/>
      <c r="AA108" s="55"/>
      <c r="AC108" s="49"/>
      <c r="AD108" s="55"/>
      <c r="AF108" s="49"/>
      <c r="AG108" s="55"/>
      <c r="AI108" s="49"/>
      <c r="AJ108" s="55"/>
      <c r="AL108" s="49"/>
      <c r="AM108" s="55"/>
      <c r="AO108" s="49"/>
      <c r="AP108" s="55"/>
      <c r="AR108" s="49"/>
      <c r="AS108" s="55"/>
      <c r="AU108" s="49"/>
      <c r="AV108" s="55"/>
    </row>
    <row r="109" spans="1:48" x14ac:dyDescent="0.2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N109" s="49"/>
      <c r="O109" s="70"/>
      <c r="Q109" s="49"/>
      <c r="R109" s="55"/>
      <c r="T109" s="49"/>
      <c r="U109" s="55"/>
      <c r="W109" s="49"/>
      <c r="X109" s="55"/>
      <c r="Z109" s="49"/>
      <c r="AA109" s="55"/>
      <c r="AC109" s="49"/>
      <c r="AD109" s="55"/>
      <c r="AF109" s="49"/>
      <c r="AG109" s="55"/>
      <c r="AI109" s="49"/>
      <c r="AJ109" s="55"/>
      <c r="AL109" s="49"/>
      <c r="AM109" s="55"/>
      <c r="AO109" s="49"/>
      <c r="AP109" s="55"/>
      <c r="AR109" s="49"/>
      <c r="AS109" s="55"/>
      <c r="AU109" s="49"/>
      <c r="AV109" s="55"/>
    </row>
    <row r="110" spans="1:48" x14ac:dyDescent="0.2">
      <c r="A110" s="48">
        <v>7</v>
      </c>
      <c r="B110" s="48" t="s">
        <v>109</v>
      </c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N110" s="49"/>
      <c r="O110" s="55"/>
      <c r="Q110" s="49"/>
      <c r="R110" s="55"/>
      <c r="T110" s="49"/>
      <c r="U110" s="55"/>
      <c r="W110" s="49"/>
      <c r="X110" s="55"/>
      <c r="Z110" s="49"/>
      <c r="AA110" s="55"/>
      <c r="AC110" s="49"/>
      <c r="AD110" s="55"/>
      <c r="AF110" s="49"/>
      <c r="AG110" s="55"/>
      <c r="AI110" s="49"/>
      <c r="AJ110" s="55"/>
      <c r="AL110" s="49"/>
      <c r="AM110" s="55"/>
      <c r="AO110" s="49"/>
      <c r="AP110" s="55"/>
      <c r="AR110" s="49"/>
      <c r="AS110" s="55"/>
      <c r="AU110" s="49"/>
      <c r="AV110" s="55"/>
    </row>
    <row r="111" spans="1:48" x14ac:dyDescent="0.2">
      <c r="A111" s="48"/>
      <c r="B111" s="48" t="s">
        <v>76</v>
      </c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N111" s="49"/>
      <c r="O111" s="55"/>
      <c r="Q111" s="49"/>
      <c r="R111" s="55"/>
      <c r="T111" s="49"/>
      <c r="U111" s="55"/>
      <c r="W111" s="49"/>
      <c r="X111" s="55"/>
      <c r="Z111" s="49"/>
      <c r="AA111" s="55"/>
      <c r="AC111" s="49"/>
      <c r="AD111" s="55"/>
      <c r="AF111" s="49"/>
      <c r="AG111" s="55"/>
      <c r="AI111" s="49"/>
      <c r="AJ111" s="55"/>
      <c r="AL111" s="49"/>
      <c r="AM111" s="55"/>
      <c r="AO111" s="49"/>
      <c r="AP111" s="55"/>
      <c r="AR111" s="49"/>
      <c r="AS111" s="55"/>
      <c r="AU111" s="49"/>
      <c r="AV111" s="55"/>
    </row>
    <row r="112" spans="1:48" x14ac:dyDescent="0.2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N112" s="49"/>
      <c r="O112" s="55"/>
      <c r="Q112" s="49"/>
      <c r="R112" s="55"/>
      <c r="T112" s="49"/>
      <c r="U112" s="55"/>
      <c r="W112" s="49"/>
      <c r="X112" s="55"/>
      <c r="Z112" s="49"/>
      <c r="AA112" s="55"/>
      <c r="AC112" s="49"/>
      <c r="AD112" s="55"/>
      <c r="AF112" s="49"/>
      <c r="AG112" s="55"/>
      <c r="AI112" s="49"/>
      <c r="AJ112" s="55"/>
      <c r="AL112" s="49"/>
      <c r="AM112" s="55"/>
      <c r="AO112" s="49"/>
      <c r="AP112" s="55"/>
      <c r="AR112" s="49"/>
      <c r="AS112" s="55"/>
      <c r="AU112" s="49"/>
      <c r="AV112" s="55"/>
    </row>
    <row r="113" spans="1:48" x14ac:dyDescent="0.2">
      <c r="A113" s="267" t="s">
        <v>138</v>
      </c>
      <c r="B113" s="267"/>
      <c r="C113" s="267"/>
      <c r="D113" s="267"/>
      <c r="E113" s="267"/>
      <c r="F113" s="267"/>
      <c r="G113" s="267"/>
      <c r="H113" s="267"/>
      <c r="I113" s="267"/>
      <c r="J113" s="267"/>
      <c r="K113" s="267"/>
      <c r="L113" s="267"/>
      <c r="N113" s="49"/>
      <c r="O113" s="55"/>
      <c r="Q113" s="49"/>
      <c r="R113" s="55"/>
      <c r="T113" s="49"/>
      <c r="U113" s="55"/>
      <c r="W113" s="49"/>
      <c r="X113" s="55"/>
      <c r="Z113" s="49"/>
      <c r="AA113" s="55"/>
      <c r="AC113" s="49"/>
      <c r="AD113" s="55"/>
      <c r="AF113" s="49"/>
      <c r="AG113" s="55"/>
      <c r="AI113" s="49"/>
      <c r="AJ113" s="55"/>
      <c r="AL113" s="49"/>
      <c r="AM113" s="55"/>
      <c r="AO113" s="49"/>
      <c r="AP113" s="55"/>
      <c r="AR113" s="49"/>
      <c r="AS113" s="55"/>
      <c r="AU113" s="49"/>
      <c r="AV113" s="55"/>
    </row>
    <row r="114" spans="1:48" x14ac:dyDescent="0.2">
      <c r="A114" s="48"/>
      <c r="B114" s="48" t="s">
        <v>130</v>
      </c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N114" s="49"/>
      <c r="O114" s="55"/>
      <c r="Q114" s="49"/>
      <c r="R114" s="55"/>
      <c r="T114" s="49"/>
      <c r="U114" s="55"/>
      <c r="W114" s="49"/>
      <c r="X114" s="55"/>
      <c r="Z114" s="49"/>
      <c r="AA114" s="55"/>
      <c r="AC114" s="49"/>
      <c r="AD114" s="55"/>
      <c r="AF114" s="49"/>
      <c r="AG114" s="55"/>
      <c r="AI114" s="49"/>
      <c r="AJ114" s="55"/>
      <c r="AL114" s="49"/>
      <c r="AM114" s="55"/>
      <c r="AO114" s="49"/>
      <c r="AP114" s="55"/>
      <c r="AR114" s="49"/>
      <c r="AS114" s="55"/>
      <c r="AU114" s="49"/>
      <c r="AV114" s="55"/>
    </row>
    <row r="115" spans="1:48" x14ac:dyDescent="0.2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N115" s="49"/>
      <c r="O115" s="55"/>
      <c r="Q115" s="49"/>
      <c r="R115" s="55"/>
      <c r="T115" s="49"/>
      <c r="U115" s="55"/>
      <c r="W115" s="49"/>
      <c r="X115" s="55"/>
      <c r="Z115" s="49"/>
      <c r="AA115" s="55"/>
      <c r="AC115" s="49"/>
      <c r="AD115" s="55"/>
      <c r="AF115" s="49"/>
      <c r="AG115" s="55"/>
      <c r="AI115" s="49"/>
      <c r="AJ115" s="55"/>
      <c r="AL115" s="49"/>
      <c r="AM115" s="55"/>
      <c r="AO115" s="49"/>
      <c r="AP115" s="55"/>
      <c r="AR115" s="49"/>
      <c r="AS115" s="55"/>
      <c r="AU115" s="49"/>
      <c r="AV115" s="55"/>
    </row>
    <row r="116" spans="1:48" x14ac:dyDescent="0.2">
      <c r="A116" t="s">
        <v>111</v>
      </c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N116" s="49"/>
      <c r="O116" s="55"/>
      <c r="Q116" s="49"/>
      <c r="R116" s="55"/>
      <c r="T116" s="49"/>
      <c r="U116" s="55"/>
      <c r="W116" s="49"/>
      <c r="X116" s="55"/>
      <c r="Z116" s="49"/>
      <c r="AA116" s="55"/>
      <c r="AC116" s="49"/>
      <c r="AD116" s="55"/>
      <c r="AF116" s="49"/>
      <c r="AG116" s="55"/>
      <c r="AI116" s="49"/>
      <c r="AJ116" s="55"/>
      <c r="AL116" s="49"/>
      <c r="AM116" s="55"/>
      <c r="AO116" s="49"/>
      <c r="AP116" s="55"/>
      <c r="AR116" s="49"/>
      <c r="AS116" s="55"/>
      <c r="AU116" s="49"/>
      <c r="AV116" s="55"/>
    </row>
    <row r="117" spans="1:48" x14ac:dyDescent="0.2"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N117" s="49"/>
      <c r="O117" s="55"/>
      <c r="Q117" s="49"/>
      <c r="R117" s="55"/>
      <c r="T117" s="49"/>
      <c r="U117" s="55"/>
      <c r="W117" s="49"/>
      <c r="X117" s="55"/>
      <c r="Z117" s="49"/>
      <c r="AA117" s="55"/>
      <c r="AC117" s="49"/>
      <c r="AD117" s="55"/>
      <c r="AF117" s="49"/>
      <c r="AG117" s="55"/>
      <c r="AI117" s="49"/>
      <c r="AJ117" s="55"/>
      <c r="AL117" s="49"/>
      <c r="AM117" s="55"/>
      <c r="AO117" s="49"/>
      <c r="AP117" s="55"/>
      <c r="AR117" s="49"/>
      <c r="AS117" s="55"/>
      <c r="AU117" s="49"/>
      <c r="AV117" s="55"/>
    </row>
    <row r="118" spans="1:48" x14ac:dyDescent="0.2">
      <c r="A118" t="s">
        <v>112</v>
      </c>
      <c r="B118" s="46"/>
      <c r="N118" s="49"/>
      <c r="O118" s="55"/>
      <c r="Q118" s="49"/>
      <c r="R118" s="55"/>
      <c r="T118" s="49"/>
      <c r="U118" s="55"/>
      <c r="W118" s="49"/>
      <c r="X118" s="55"/>
      <c r="Z118" s="49"/>
      <c r="AA118" s="55"/>
      <c r="AC118" s="49"/>
      <c r="AD118" s="55"/>
      <c r="AF118" s="49"/>
      <c r="AG118" s="55"/>
      <c r="AI118" s="49"/>
      <c r="AJ118" s="55"/>
      <c r="AL118" s="49"/>
      <c r="AM118" s="55"/>
      <c r="AO118" s="49"/>
      <c r="AP118" s="55"/>
      <c r="AR118" s="49"/>
      <c r="AS118" s="55"/>
      <c r="AU118" s="49"/>
      <c r="AV118" s="55"/>
    </row>
    <row r="119" spans="1:48" x14ac:dyDescent="0.2">
      <c r="A119" s="267" t="s">
        <v>115</v>
      </c>
      <c r="B119" s="267"/>
      <c r="C119" s="267"/>
      <c r="D119" s="267"/>
      <c r="E119" s="267"/>
      <c r="F119" s="267"/>
      <c r="G119" s="267"/>
      <c r="H119" s="267"/>
      <c r="I119" s="267"/>
      <c r="J119" s="267"/>
      <c r="K119" s="267"/>
      <c r="L119" s="267"/>
      <c r="N119" s="49"/>
      <c r="O119" s="55"/>
      <c r="Q119" s="49"/>
      <c r="R119" s="55"/>
      <c r="T119" s="49"/>
      <c r="U119" s="55"/>
      <c r="W119" s="49"/>
      <c r="X119" s="55"/>
      <c r="Z119" s="49"/>
      <c r="AA119" s="55"/>
      <c r="AC119" s="49"/>
      <c r="AD119" s="55"/>
      <c r="AF119" s="49"/>
      <c r="AG119" s="55"/>
      <c r="AI119" s="49"/>
      <c r="AJ119" s="55"/>
      <c r="AL119" s="49"/>
      <c r="AM119" s="55"/>
      <c r="AO119" s="49"/>
      <c r="AP119" s="55"/>
      <c r="AR119" s="49"/>
      <c r="AS119" s="55"/>
      <c r="AU119" s="49"/>
      <c r="AV119" s="55"/>
    </row>
    <row r="120" spans="1:48" x14ac:dyDescent="0.2">
      <c r="A120" s="48"/>
      <c r="B120" s="48" t="s">
        <v>114</v>
      </c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N120" s="49"/>
      <c r="O120" s="55"/>
      <c r="Q120" s="49"/>
      <c r="R120" s="55"/>
      <c r="T120" s="49"/>
      <c r="U120" s="55"/>
      <c r="W120" s="49"/>
      <c r="X120" s="55"/>
      <c r="Z120" s="49"/>
      <c r="AA120" s="55"/>
      <c r="AC120" s="49"/>
      <c r="AD120" s="55"/>
      <c r="AF120" s="49"/>
      <c r="AG120" s="55"/>
      <c r="AI120" s="49"/>
      <c r="AJ120" s="55"/>
      <c r="AL120" s="49"/>
      <c r="AM120" s="55"/>
      <c r="AO120" s="49"/>
      <c r="AP120" s="55"/>
      <c r="AR120" s="49"/>
      <c r="AS120" s="55"/>
      <c r="AU120" s="49"/>
      <c r="AV120" s="55"/>
    </row>
    <row r="121" spans="1:48" x14ac:dyDescent="0.2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9"/>
      <c r="O121" s="55"/>
      <c r="Q121" s="49"/>
      <c r="R121" s="55"/>
      <c r="T121" s="49"/>
      <c r="U121" s="55"/>
      <c r="W121" s="49"/>
      <c r="X121" s="55"/>
      <c r="Z121" s="49"/>
      <c r="AA121" s="55"/>
      <c r="AC121" s="49"/>
      <c r="AD121" s="55"/>
      <c r="AF121" s="49"/>
      <c r="AG121" s="55"/>
      <c r="AI121" s="49"/>
      <c r="AJ121" s="55"/>
      <c r="AL121" s="49"/>
      <c r="AM121" s="55"/>
      <c r="AO121" s="49"/>
      <c r="AP121" s="55"/>
      <c r="AR121" s="49"/>
      <c r="AS121" s="55"/>
      <c r="AU121" s="49"/>
      <c r="AV121" s="55"/>
    </row>
    <row r="122" spans="1:48" x14ac:dyDescent="0.2">
      <c r="A122" t="s">
        <v>116</v>
      </c>
      <c r="J122" s="20"/>
      <c r="N122" s="49"/>
      <c r="O122" s="55"/>
      <c r="Q122" s="49"/>
      <c r="R122" s="55"/>
      <c r="T122" s="49"/>
      <c r="U122" s="55"/>
      <c r="W122" s="49"/>
      <c r="X122" s="55"/>
      <c r="Z122" s="49"/>
      <c r="AA122" s="55"/>
      <c r="AC122" s="49"/>
      <c r="AD122" s="55"/>
      <c r="AF122" s="49"/>
      <c r="AG122" s="55"/>
      <c r="AI122" s="49"/>
      <c r="AJ122" s="55"/>
      <c r="AL122" s="49"/>
      <c r="AM122" s="55"/>
      <c r="AO122" s="49"/>
      <c r="AP122" s="55"/>
      <c r="AR122" s="49"/>
      <c r="AS122" s="55"/>
      <c r="AU122" s="49"/>
      <c r="AV122" s="55"/>
    </row>
    <row r="123" spans="1:48" x14ac:dyDescent="0.2">
      <c r="B123" t="s">
        <v>113</v>
      </c>
      <c r="J123" s="20"/>
      <c r="N123" s="49"/>
      <c r="O123" s="55"/>
      <c r="Q123" s="49"/>
      <c r="R123" s="55"/>
      <c r="T123" s="49"/>
      <c r="U123" s="55"/>
      <c r="W123" s="49"/>
      <c r="X123" s="55"/>
      <c r="Z123" s="49"/>
      <c r="AA123" s="55"/>
      <c r="AC123" s="49"/>
      <c r="AD123" s="55"/>
      <c r="AF123" s="49"/>
      <c r="AG123" s="55"/>
      <c r="AI123" s="49"/>
      <c r="AJ123" s="55"/>
      <c r="AL123" s="49"/>
      <c r="AM123" s="55"/>
      <c r="AO123" s="49"/>
      <c r="AP123" s="55"/>
      <c r="AR123" s="49"/>
      <c r="AS123" s="55"/>
      <c r="AU123" s="49"/>
      <c r="AV123" s="55"/>
    </row>
    <row r="124" spans="1:48" x14ac:dyDescent="0.2">
      <c r="J124" s="20"/>
      <c r="N124" s="49"/>
      <c r="O124" s="55"/>
      <c r="Q124" s="49"/>
      <c r="R124" s="55"/>
      <c r="T124" s="49"/>
      <c r="U124" s="55"/>
      <c r="W124" s="49"/>
      <c r="X124" s="55"/>
      <c r="Z124" s="49"/>
      <c r="AA124" s="55"/>
      <c r="AC124" s="49"/>
      <c r="AD124" s="55"/>
      <c r="AF124" s="49"/>
      <c r="AG124" s="55"/>
      <c r="AI124" s="49"/>
      <c r="AJ124" s="55"/>
      <c r="AL124" s="49"/>
      <c r="AM124" s="55"/>
      <c r="AO124" s="49"/>
      <c r="AP124" s="55"/>
      <c r="AR124" s="49"/>
      <c r="AS124" s="55"/>
      <c r="AU124" s="49"/>
      <c r="AV124" s="55"/>
    </row>
    <row r="125" spans="1:48" x14ac:dyDescent="0.2">
      <c r="A125" t="s">
        <v>118</v>
      </c>
      <c r="J125" s="20"/>
      <c r="N125" s="49"/>
      <c r="O125" s="55"/>
      <c r="Q125" s="49"/>
      <c r="R125" s="55"/>
      <c r="T125" s="49"/>
      <c r="U125" s="55"/>
      <c r="W125" s="49"/>
      <c r="X125" s="55"/>
      <c r="Z125" s="49"/>
      <c r="AA125" s="55"/>
      <c r="AC125" s="49"/>
      <c r="AD125" s="55"/>
      <c r="AF125" s="49"/>
      <c r="AG125" s="55"/>
      <c r="AI125" s="49"/>
      <c r="AJ125" s="55"/>
      <c r="AL125" s="49"/>
      <c r="AM125" s="55"/>
      <c r="AO125" s="49"/>
      <c r="AP125" s="55"/>
      <c r="AR125" s="49"/>
      <c r="AS125" s="55"/>
      <c r="AU125" s="49"/>
      <c r="AV125" s="55"/>
    </row>
    <row r="126" spans="1:48" x14ac:dyDescent="0.2">
      <c r="B126" t="s">
        <v>148</v>
      </c>
      <c r="J126" s="20"/>
      <c r="N126" s="49"/>
      <c r="O126" s="55"/>
      <c r="Q126" s="49"/>
      <c r="R126" s="55"/>
      <c r="T126" s="49"/>
      <c r="U126" s="55"/>
      <c r="W126" s="49"/>
      <c r="X126" s="55"/>
      <c r="Z126" s="49"/>
      <c r="AA126" s="55"/>
      <c r="AC126" s="49"/>
      <c r="AD126" s="55"/>
      <c r="AF126" s="49"/>
      <c r="AG126" s="55"/>
      <c r="AI126" s="49"/>
      <c r="AJ126" s="55"/>
      <c r="AL126" s="49"/>
      <c r="AM126" s="55"/>
      <c r="AO126" s="49"/>
      <c r="AP126" s="55"/>
      <c r="AR126" s="49"/>
      <c r="AS126" s="55"/>
      <c r="AU126" s="49"/>
      <c r="AV126" s="55"/>
    </row>
    <row r="127" spans="1:48" x14ac:dyDescent="0.2">
      <c r="J127" s="20"/>
      <c r="N127" s="49"/>
      <c r="O127" s="55"/>
      <c r="Q127" s="49"/>
      <c r="R127" s="55"/>
      <c r="T127" s="49"/>
      <c r="U127" s="55"/>
      <c r="W127" s="49"/>
      <c r="X127" s="55"/>
      <c r="Z127" s="49"/>
      <c r="AA127" s="55"/>
      <c r="AC127" s="49"/>
      <c r="AD127" s="55"/>
      <c r="AF127" s="49"/>
      <c r="AG127" s="55"/>
      <c r="AI127" s="49"/>
      <c r="AJ127" s="55"/>
      <c r="AL127" s="49"/>
      <c r="AM127" s="55"/>
      <c r="AO127" s="49"/>
      <c r="AP127" s="55"/>
      <c r="AR127" s="49"/>
      <c r="AS127" s="55"/>
      <c r="AU127" s="49"/>
      <c r="AV127" s="55"/>
    </row>
    <row r="128" spans="1:48" x14ac:dyDescent="0.2">
      <c r="J128" s="20"/>
      <c r="N128" s="49"/>
      <c r="O128" s="55"/>
      <c r="Q128" s="49"/>
      <c r="R128" s="55"/>
      <c r="T128" s="49"/>
      <c r="U128" s="55"/>
      <c r="W128" s="49"/>
      <c r="X128" s="55"/>
      <c r="Z128" s="49"/>
      <c r="AA128" s="55"/>
      <c r="AC128" s="49"/>
      <c r="AD128" s="55"/>
      <c r="AF128" s="49"/>
      <c r="AG128" s="55"/>
      <c r="AI128" s="49"/>
      <c r="AJ128" s="55"/>
      <c r="AL128" s="49"/>
      <c r="AM128" s="55"/>
      <c r="AO128" s="49"/>
      <c r="AP128" s="55"/>
      <c r="AR128" s="49"/>
      <c r="AS128" s="55"/>
      <c r="AU128" s="49"/>
      <c r="AV128" s="55"/>
    </row>
    <row r="129" spans="10:48" x14ac:dyDescent="0.2">
      <c r="J129" s="20"/>
      <c r="N129" s="49"/>
      <c r="O129" s="55"/>
      <c r="Q129" s="49"/>
      <c r="R129" s="55"/>
      <c r="T129" s="49"/>
      <c r="U129" s="55"/>
      <c r="W129" s="49"/>
      <c r="X129" s="55"/>
      <c r="Z129" s="49"/>
      <c r="AA129" s="55"/>
      <c r="AC129" s="49"/>
      <c r="AD129" s="55"/>
      <c r="AF129" s="49"/>
      <c r="AG129" s="55"/>
      <c r="AI129" s="49"/>
      <c r="AJ129" s="55"/>
      <c r="AL129" s="49"/>
      <c r="AM129" s="55"/>
      <c r="AO129" s="49"/>
      <c r="AP129" s="55"/>
      <c r="AR129" s="49"/>
      <c r="AS129" s="55"/>
      <c r="AU129" s="49"/>
      <c r="AV129" s="55"/>
    </row>
    <row r="130" spans="10:48" x14ac:dyDescent="0.2">
      <c r="J130" s="20"/>
      <c r="N130" s="49"/>
      <c r="O130" s="55"/>
      <c r="Q130" s="49"/>
      <c r="R130" s="55"/>
      <c r="T130" s="49"/>
      <c r="U130" s="55"/>
      <c r="W130" s="49"/>
      <c r="X130" s="55"/>
      <c r="Z130" s="49"/>
      <c r="AA130" s="55"/>
      <c r="AC130" s="49"/>
      <c r="AD130" s="55"/>
      <c r="AF130" s="49"/>
      <c r="AG130" s="55"/>
      <c r="AI130" s="49"/>
      <c r="AJ130" s="55"/>
      <c r="AL130" s="49"/>
      <c r="AM130" s="55"/>
      <c r="AO130" s="49"/>
      <c r="AP130" s="55"/>
      <c r="AR130" s="49"/>
      <c r="AS130" s="55"/>
      <c r="AU130" s="49"/>
      <c r="AV130" s="55"/>
    </row>
    <row r="131" spans="10:48" x14ac:dyDescent="0.2">
      <c r="J131" s="20"/>
      <c r="N131" s="49"/>
      <c r="O131" s="55"/>
      <c r="Q131" s="49"/>
      <c r="R131" s="55"/>
      <c r="T131" s="49"/>
      <c r="U131" s="55"/>
      <c r="W131" s="49"/>
      <c r="X131" s="55"/>
      <c r="Z131" s="49"/>
      <c r="AA131" s="55"/>
      <c r="AC131" s="49"/>
      <c r="AD131" s="55"/>
      <c r="AF131" s="49"/>
      <c r="AG131" s="55"/>
      <c r="AI131" s="49"/>
      <c r="AJ131" s="55"/>
      <c r="AL131" s="49"/>
      <c r="AM131" s="55"/>
      <c r="AO131" s="49"/>
      <c r="AP131" s="55"/>
      <c r="AR131" s="49"/>
      <c r="AS131" s="55"/>
      <c r="AU131" s="49"/>
      <c r="AV131" s="55"/>
    </row>
    <row r="132" spans="10:48" x14ac:dyDescent="0.2">
      <c r="J132" s="20"/>
      <c r="N132" s="49"/>
      <c r="O132" s="55"/>
      <c r="Q132" s="49"/>
      <c r="R132" s="55"/>
      <c r="T132" s="49"/>
      <c r="U132" s="55"/>
      <c r="W132" s="49"/>
      <c r="X132" s="55"/>
      <c r="Z132" s="49"/>
      <c r="AA132" s="55"/>
      <c r="AC132" s="49"/>
      <c r="AD132" s="55"/>
      <c r="AF132" s="49"/>
      <c r="AG132" s="55"/>
      <c r="AI132" s="49"/>
      <c r="AJ132" s="55"/>
      <c r="AL132" s="49"/>
      <c r="AM132" s="55"/>
      <c r="AO132" s="49"/>
      <c r="AP132" s="55"/>
      <c r="AR132" s="49"/>
      <c r="AS132" s="55"/>
      <c r="AU132" s="49"/>
      <c r="AV132" s="55"/>
    </row>
    <row r="133" spans="10:48" x14ac:dyDescent="0.2">
      <c r="J133" s="20"/>
      <c r="N133" s="49"/>
      <c r="O133" s="55"/>
      <c r="Q133" s="49"/>
      <c r="R133" s="55"/>
      <c r="T133" s="49"/>
      <c r="U133" s="55"/>
      <c r="W133" s="49"/>
      <c r="X133" s="55"/>
      <c r="Z133" s="49"/>
      <c r="AA133" s="55"/>
      <c r="AC133" s="49"/>
      <c r="AD133" s="55"/>
      <c r="AF133" s="49"/>
      <c r="AG133" s="55"/>
      <c r="AI133" s="49"/>
      <c r="AJ133" s="55"/>
      <c r="AL133" s="49"/>
      <c r="AM133" s="55"/>
      <c r="AO133" s="49"/>
      <c r="AP133" s="55"/>
      <c r="AR133" s="49"/>
      <c r="AS133" s="55"/>
      <c r="AU133" s="49"/>
      <c r="AV133" s="55"/>
    </row>
    <row r="134" spans="10:48" x14ac:dyDescent="0.2">
      <c r="J134" s="20"/>
      <c r="N134" s="49"/>
      <c r="O134" s="55"/>
      <c r="Q134" s="49"/>
      <c r="R134" s="55"/>
      <c r="T134" s="49"/>
      <c r="U134" s="55"/>
      <c r="W134" s="49"/>
      <c r="X134" s="55"/>
      <c r="Z134" s="49"/>
      <c r="AA134" s="55"/>
      <c r="AC134" s="49"/>
      <c r="AD134" s="55"/>
      <c r="AF134" s="49"/>
      <c r="AG134" s="55"/>
      <c r="AI134" s="49"/>
      <c r="AJ134" s="55"/>
      <c r="AL134" s="49"/>
      <c r="AM134" s="55"/>
      <c r="AO134" s="49"/>
      <c r="AP134" s="55"/>
      <c r="AR134" s="49"/>
      <c r="AS134" s="55"/>
      <c r="AU134" s="49"/>
      <c r="AV134" s="55"/>
    </row>
    <row r="135" spans="10:48" x14ac:dyDescent="0.2">
      <c r="J135" s="20"/>
      <c r="N135" s="49"/>
      <c r="O135" s="55"/>
      <c r="Q135" s="49"/>
      <c r="R135" s="55"/>
      <c r="T135" s="49"/>
      <c r="U135" s="55"/>
      <c r="W135" s="49"/>
      <c r="X135" s="55"/>
      <c r="Z135" s="49"/>
      <c r="AA135" s="55"/>
      <c r="AC135" s="49"/>
      <c r="AD135" s="55"/>
      <c r="AF135" s="49"/>
      <c r="AG135" s="55"/>
      <c r="AI135" s="49"/>
      <c r="AJ135" s="55"/>
      <c r="AL135" s="49"/>
      <c r="AM135" s="55"/>
      <c r="AO135" s="49"/>
      <c r="AP135" s="55"/>
      <c r="AR135" s="49"/>
      <c r="AS135" s="55"/>
      <c r="AU135" s="49"/>
      <c r="AV135" s="55"/>
    </row>
    <row r="136" spans="10:48" x14ac:dyDescent="0.2">
      <c r="J136" s="20"/>
      <c r="N136" s="49"/>
      <c r="O136" s="55"/>
      <c r="Q136" s="49"/>
      <c r="R136" s="55"/>
      <c r="T136" s="49"/>
      <c r="U136" s="55"/>
      <c r="W136" s="49"/>
      <c r="X136" s="55"/>
      <c r="Z136" s="49"/>
      <c r="AA136" s="55"/>
      <c r="AC136" s="49"/>
      <c r="AD136" s="55"/>
      <c r="AF136" s="49"/>
      <c r="AG136" s="55"/>
      <c r="AI136" s="49"/>
      <c r="AJ136" s="55"/>
      <c r="AL136" s="49"/>
      <c r="AM136" s="55"/>
      <c r="AO136" s="49"/>
      <c r="AP136" s="55"/>
      <c r="AR136" s="49"/>
      <c r="AS136" s="55"/>
      <c r="AU136" s="49"/>
      <c r="AV136" s="55"/>
    </row>
    <row r="137" spans="10:48" x14ac:dyDescent="0.2">
      <c r="J137" s="20"/>
      <c r="N137" s="49"/>
      <c r="O137" s="55"/>
      <c r="Q137" s="49"/>
      <c r="R137" s="55"/>
      <c r="T137" s="49"/>
      <c r="U137" s="55"/>
      <c r="W137" s="49"/>
      <c r="X137" s="55"/>
      <c r="Z137" s="49"/>
      <c r="AA137" s="55"/>
      <c r="AC137" s="49"/>
      <c r="AD137" s="55"/>
      <c r="AF137" s="49"/>
      <c r="AG137" s="55"/>
      <c r="AI137" s="49"/>
      <c r="AJ137" s="55"/>
      <c r="AL137" s="49"/>
      <c r="AM137" s="55"/>
      <c r="AO137" s="49"/>
      <c r="AP137" s="55"/>
      <c r="AR137" s="49"/>
      <c r="AS137" s="55"/>
      <c r="AU137" s="49"/>
      <c r="AV137" s="55"/>
    </row>
    <row r="138" spans="10:48" x14ac:dyDescent="0.2">
      <c r="J138" s="20"/>
      <c r="N138" s="49"/>
      <c r="O138" s="55"/>
      <c r="Q138" s="49"/>
      <c r="R138" s="55"/>
      <c r="T138" s="49"/>
      <c r="U138" s="55"/>
      <c r="W138" s="49"/>
      <c r="X138" s="55"/>
      <c r="Z138" s="49"/>
      <c r="AA138" s="55"/>
      <c r="AC138" s="49"/>
      <c r="AD138" s="55"/>
      <c r="AF138" s="49"/>
      <c r="AG138" s="55"/>
      <c r="AI138" s="49"/>
      <c r="AJ138" s="55"/>
      <c r="AL138" s="49"/>
      <c r="AM138" s="55"/>
      <c r="AO138" s="49"/>
      <c r="AP138" s="55"/>
      <c r="AR138" s="49"/>
      <c r="AS138" s="55"/>
      <c r="AU138" s="49"/>
      <c r="AV138" s="55"/>
    </row>
    <row r="139" spans="10:48" x14ac:dyDescent="0.2">
      <c r="J139" s="20"/>
      <c r="N139" s="49"/>
      <c r="O139" s="55"/>
      <c r="Q139" s="49"/>
      <c r="R139" s="55"/>
      <c r="T139" s="49"/>
      <c r="U139" s="55"/>
      <c r="W139" s="49"/>
      <c r="X139" s="55"/>
      <c r="Z139" s="49"/>
      <c r="AA139" s="55"/>
      <c r="AC139" s="49"/>
      <c r="AD139" s="55"/>
      <c r="AF139" s="49"/>
      <c r="AG139" s="55"/>
      <c r="AI139" s="49"/>
      <c r="AJ139" s="55"/>
      <c r="AL139" s="49"/>
      <c r="AM139" s="55"/>
      <c r="AO139" s="49"/>
      <c r="AP139" s="55"/>
      <c r="AR139" s="49"/>
      <c r="AS139" s="55"/>
      <c r="AU139" s="49"/>
      <c r="AV139" s="55"/>
    </row>
    <row r="140" spans="10:48" x14ac:dyDescent="0.2">
      <c r="J140" s="20"/>
      <c r="N140" s="49"/>
      <c r="O140" s="55"/>
      <c r="Q140" s="49"/>
      <c r="R140" s="55"/>
      <c r="T140" s="49"/>
      <c r="U140" s="55"/>
      <c r="W140" s="49"/>
      <c r="X140" s="55"/>
      <c r="Z140" s="49"/>
      <c r="AA140" s="55"/>
      <c r="AC140" s="49"/>
      <c r="AD140" s="55"/>
      <c r="AF140" s="49"/>
      <c r="AG140" s="55"/>
      <c r="AI140" s="49"/>
      <c r="AJ140" s="55"/>
      <c r="AL140" s="49"/>
      <c r="AM140" s="55"/>
      <c r="AO140" s="49"/>
      <c r="AP140" s="55"/>
      <c r="AR140" s="49"/>
      <c r="AS140" s="55"/>
      <c r="AU140" s="49"/>
      <c r="AV140" s="55"/>
    </row>
    <row r="141" spans="10:48" x14ac:dyDescent="0.2">
      <c r="J141" s="20"/>
      <c r="N141" s="49"/>
      <c r="O141" s="55"/>
      <c r="Q141" s="49"/>
      <c r="R141" s="55"/>
      <c r="T141" s="49"/>
      <c r="U141" s="55"/>
      <c r="W141" s="49"/>
      <c r="X141" s="55"/>
      <c r="Z141" s="49"/>
      <c r="AA141" s="55"/>
      <c r="AC141" s="49"/>
      <c r="AD141" s="55"/>
      <c r="AF141" s="49"/>
      <c r="AG141" s="55"/>
      <c r="AI141" s="49"/>
      <c r="AJ141" s="55"/>
      <c r="AL141" s="49"/>
      <c r="AM141" s="55"/>
      <c r="AO141" s="49"/>
      <c r="AP141" s="55"/>
      <c r="AR141" s="49"/>
      <c r="AS141" s="55"/>
      <c r="AU141" s="49"/>
      <c r="AV141" s="55"/>
    </row>
    <row r="142" spans="10:48" x14ac:dyDescent="0.2">
      <c r="J142" s="20"/>
      <c r="N142" s="49"/>
      <c r="O142" s="55"/>
      <c r="Q142" s="49"/>
      <c r="R142" s="55"/>
      <c r="T142" s="49"/>
      <c r="U142" s="55"/>
      <c r="W142" s="49"/>
      <c r="X142" s="55"/>
      <c r="Z142" s="49"/>
      <c r="AA142" s="55"/>
      <c r="AC142" s="49"/>
      <c r="AD142" s="55"/>
      <c r="AF142" s="49"/>
      <c r="AG142" s="55"/>
      <c r="AI142" s="49"/>
      <c r="AJ142" s="55"/>
      <c r="AL142" s="49"/>
      <c r="AM142" s="55"/>
      <c r="AO142" s="49"/>
      <c r="AP142" s="55"/>
      <c r="AR142" s="49"/>
      <c r="AS142" s="55"/>
      <c r="AU142" s="49"/>
      <c r="AV142" s="55"/>
    </row>
    <row r="143" spans="10:48" x14ac:dyDescent="0.2">
      <c r="J143" s="20"/>
      <c r="N143" s="49"/>
      <c r="O143" s="55"/>
      <c r="Q143" s="49"/>
      <c r="R143" s="55"/>
      <c r="T143" s="49"/>
      <c r="U143" s="55"/>
      <c r="W143" s="49"/>
      <c r="X143" s="55"/>
      <c r="Z143" s="49"/>
      <c r="AA143" s="55"/>
      <c r="AC143" s="49"/>
      <c r="AD143" s="55"/>
      <c r="AF143" s="49"/>
      <c r="AG143" s="55"/>
      <c r="AI143" s="49"/>
      <c r="AJ143" s="55"/>
      <c r="AL143" s="49"/>
      <c r="AM143" s="55"/>
      <c r="AO143" s="49"/>
      <c r="AP143" s="55"/>
      <c r="AR143" s="49"/>
      <c r="AS143" s="55"/>
      <c r="AU143" s="49"/>
      <c r="AV143" s="55"/>
    </row>
    <row r="144" spans="10:48" x14ac:dyDescent="0.2">
      <c r="J144" s="20"/>
      <c r="N144" s="49"/>
      <c r="O144" s="55"/>
      <c r="Q144" s="49"/>
      <c r="R144" s="55"/>
      <c r="T144" s="49"/>
      <c r="U144" s="55"/>
      <c r="W144" s="49"/>
      <c r="X144" s="55"/>
      <c r="Z144" s="49"/>
      <c r="AA144" s="55"/>
      <c r="AC144" s="49"/>
      <c r="AD144" s="55"/>
      <c r="AF144" s="49"/>
      <c r="AG144" s="55"/>
      <c r="AI144" s="49"/>
      <c r="AJ144" s="55"/>
      <c r="AL144" s="49"/>
      <c r="AM144" s="55"/>
      <c r="AO144" s="49"/>
      <c r="AP144" s="55"/>
      <c r="AR144" s="49"/>
      <c r="AS144" s="55"/>
      <c r="AU144" s="49"/>
      <c r="AV144" s="55"/>
    </row>
    <row r="145" spans="10:48" x14ac:dyDescent="0.2">
      <c r="J145" s="20"/>
      <c r="N145" s="49"/>
      <c r="O145" s="55"/>
      <c r="Q145" s="49"/>
      <c r="R145" s="55"/>
      <c r="T145" s="49"/>
      <c r="U145" s="55"/>
      <c r="W145" s="49"/>
      <c r="X145" s="55"/>
      <c r="Z145" s="49"/>
      <c r="AA145" s="55"/>
      <c r="AC145" s="49"/>
      <c r="AD145" s="55"/>
      <c r="AF145" s="49"/>
      <c r="AG145" s="55"/>
      <c r="AI145" s="49"/>
      <c r="AJ145" s="55"/>
      <c r="AL145" s="49"/>
      <c r="AM145" s="55"/>
      <c r="AO145" s="49"/>
      <c r="AP145" s="55"/>
      <c r="AR145" s="49"/>
      <c r="AS145" s="55"/>
      <c r="AU145" s="49"/>
      <c r="AV145" s="55"/>
    </row>
    <row r="146" spans="10:48" x14ac:dyDescent="0.2">
      <c r="J146" s="20"/>
      <c r="N146" s="49"/>
      <c r="O146" s="55"/>
      <c r="Q146" s="49"/>
      <c r="R146" s="55"/>
      <c r="T146" s="49"/>
      <c r="U146" s="55"/>
      <c r="W146" s="49"/>
      <c r="X146" s="55"/>
      <c r="Z146" s="49"/>
      <c r="AA146" s="55"/>
      <c r="AC146" s="49"/>
      <c r="AD146" s="55"/>
      <c r="AF146" s="49"/>
      <c r="AG146" s="55"/>
      <c r="AI146" s="49"/>
      <c r="AJ146" s="55"/>
      <c r="AL146" s="49"/>
      <c r="AM146" s="55"/>
      <c r="AO146" s="49"/>
      <c r="AP146" s="55"/>
      <c r="AR146" s="49"/>
      <c r="AS146" s="55"/>
      <c r="AU146" s="49"/>
      <c r="AV146" s="55"/>
    </row>
    <row r="147" spans="10:48" x14ac:dyDescent="0.2">
      <c r="J147" s="20"/>
      <c r="N147" s="49"/>
      <c r="O147" s="55"/>
      <c r="Q147" s="49"/>
      <c r="R147" s="55"/>
      <c r="T147" s="49"/>
      <c r="U147" s="55"/>
      <c r="W147" s="49"/>
      <c r="X147" s="55"/>
      <c r="Z147" s="49"/>
      <c r="AA147" s="55"/>
      <c r="AC147" s="49"/>
      <c r="AD147" s="55"/>
      <c r="AF147" s="49"/>
      <c r="AG147" s="55"/>
      <c r="AI147" s="49"/>
      <c r="AJ147" s="55"/>
      <c r="AL147" s="49"/>
      <c r="AM147" s="55"/>
      <c r="AO147" s="49"/>
      <c r="AP147" s="55"/>
      <c r="AR147" s="49"/>
      <c r="AS147" s="55"/>
      <c r="AU147" s="49"/>
      <c r="AV147" s="55"/>
    </row>
    <row r="148" spans="10:48" x14ac:dyDescent="0.2">
      <c r="J148" s="20"/>
      <c r="N148" s="49"/>
      <c r="O148" s="55"/>
      <c r="Q148" s="49"/>
      <c r="R148" s="55"/>
      <c r="T148" s="49"/>
      <c r="U148" s="55"/>
      <c r="W148" s="49"/>
      <c r="X148" s="55"/>
      <c r="Z148" s="49"/>
      <c r="AA148" s="55"/>
      <c r="AC148" s="49"/>
      <c r="AD148" s="55"/>
      <c r="AF148" s="49"/>
      <c r="AG148" s="55"/>
      <c r="AI148" s="49"/>
      <c r="AJ148" s="55"/>
      <c r="AL148" s="49"/>
      <c r="AM148" s="55"/>
      <c r="AO148" s="49"/>
      <c r="AP148" s="55"/>
      <c r="AR148" s="49"/>
      <c r="AS148" s="55"/>
      <c r="AU148" s="49"/>
      <c r="AV148" s="55"/>
    </row>
    <row r="149" spans="10:48" x14ac:dyDescent="0.2">
      <c r="J149" s="20"/>
      <c r="N149" s="49"/>
      <c r="O149" s="55"/>
      <c r="Q149" s="49"/>
      <c r="R149" s="55"/>
      <c r="T149" s="49"/>
      <c r="U149" s="55"/>
      <c r="W149" s="49"/>
      <c r="X149" s="55"/>
      <c r="Z149" s="49"/>
      <c r="AA149" s="55"/>
      <c r="AC149" s="49"/>
      <c r="AD149" s="55"/>
      <c r="AF149" s="49"/>
      <c r="AG149" s="55"/>
      <c r="AI149" s="49"/>
      <c r="AJ149" s="55"/>
      <c r="AL149" s="49"/>
      <c r="AM149" s="55"/>
      <c r="AO149" s="49"/>
      <c r="AP149" s="55"/>
      <c r="AR149" s="49"/>
      <c r="AS149" s="55"/>
      <c r="AU149" s="49"/>
      <c r="AV149" s="55"/>
    </row>
    <row r="150" spans="10:48" x14ac:dyDescent="0.2">
      <c r="J150" s="20"/>
      <c r="N150" s="49"/>
      <c r="O150" s="55"/>
      <c r="Q150" s="49"/>
      <c r="R150" s="55"/>
      <c r="T150" s="49"/>
      <c r="U150" s="55"/>
      <c r="W150" s="49"/>
      <c r="X150" s="55"/>
      <c r="Z150" s="49"/>
      <c r="AA150" s="55"/>
      <c r="AC150" s="49"/>
      <c r="AD150" s="55"/>
      <c r="AF150" s="49"/>
      <c r="AG150" s="55"/>
      <c r="AI150" s="49"/>
      <c r="AJ150" s="55"/>
      <c r="AL150" s="49"/>
      <c r="AM150" s="55"/>
      <c r="AO150" s="49"/>
      <c r="AP150" s="55"/>
      <c r="AR150" s="49"/>
      <c r="AS150" s="55"/>
      <c r="AU150" s="49"/>
      <c r="AV150" s="55"/>
    </row>
    <row r="151" spans="10:48" x14ac:dyDescent="0.2">
      <c r="J151" s="20"/>
      <c r="N151" s="49"/>
      <c r="O151" s="55"/>
      <c r="Q151" s="49"/>
      <c r="R151" s="55"/>
      <c r="T151" s="49"/>
      <c r="U151" s="55"/>
      <c r="W151" s="49"/>
      <c r="X151" s="55"/>
      <c r="Z151" s="49"/>
      <c r="AA151" s="55"/>
      <c r="AC151" s="49"/>
      <c r="AD151" s="55"/>
      <c r="AF151" s="49"/>
      <c r="AG151" s="55"/>
      <c r="AI151" s="49"/>
      <c r="AJ151" s="55"/>
      <c r="AL151" s="49"/>
      <c r="AM151" s="55"/>
      <c r="AO151" s="49"/>
      <c r="AP151" s="55"/>
      <c r="AR151" s="49"/>
      <c r="AS151" s="55"/>
      <c r="AU151" s="49"/>
      <c r="AV151" s="55"/>
    </row>
    <row r="152" spans="10:48" x14ac:dyDescent="0.2">
      <c r="J152" s="20"/>
      <c r="N152" s="49"/>
      <c r="O152" s="55"/>
      <c r="Q152" s="49"/>
      <c r="R152" s="55"/>
      <c r="T152" s="49"/>
      <c r="U152" s="55"/>
      <c r="W152" s="49"/>
      <c r="X152" s="55"/>
      <c r="Z152" s="49"/>
      <c r="AA152" s="55"/>
      <c r="AC152" s="49"/>
      <c r="AD152" s="55"/>
      <c r="AF152" s="49"/>
      <c r="AG152" s="55"/>
      <c r="AI152" s="49"/>
      <c r="AJ152" s="55"/>
      <c r="AL152" s="49"/>
      <c r="AM152" s="55"/>
      <c r="AO152" s="49"/>
      <c r="AP152" s="55"/>
      <c r="AR152" s="49"/>
      <c r="AS152" s="55"/>
      <c r="AU152" s="49"/>
      <c r="AV152" s="55"/>
    </row>
    <row r="153" spans="10:48" x14ac:dyDescent="0.2">
      <c r="J153" s="20"/>
      <c r="N153" s="49"/>
      <c r="O153" s="55"/>
      <c r="Q153" s="49"/>
      <c r="R153" s="55"/>
      <c r="T153" s="49"/>
      <c r="U153" s="55"/>
      <c r="W153" s="49"/>
      <c r="X153" s="55"/>
      <c r="Z153" s="49"/>
      <c r="AA153" s="55"/>
      <c r="AC153" s="49"/>
      <c r="AD153" s="55"/>
      <c r="AF153" s="49"/>
      <c r="AG153" s="55"/>
      <c r="AI153" s="49"/>
      <c r="AJ153" s="55"/>
      <c r="AL153" s="49"/>
      <c r="AM153" s="55"/>
      <c r="AO153" s="49"/>
      <c r="AP153" s="55"/>
      <c r="AR153" s="49"/>
      <c r="AS153" s="55"/>
      <c r="AU153" s="49"/>
      <c r="AV153" s="55"/>
    </row>
    <row r="154" spans="10:48" x14ac:dyDescent="0.2">
      <c r="J154" s="20"/>
      <c r="N154" s="49"/>
      <c r="O154" s="55"/>
      <c r="Q154" s="49"/>
      <c r="R154" s="55"/>
      <c r="T154" s="49"/>
      <c r="U154" s="55"/>
      <c r="W154" s="49"/>
      <c r="X154" s="55"/>
      <c r="Z154" s="49"/>
      <c r="AA154" s="55"/>
      <c r="AC154" s="49"/>
      <c r="AD154" s="55"/>
      <c r="AF154" s="49"/>
      <c r="AG154" s="55"/>
      <c r="AI154" s="49"/>
      <c r="AJ154" s="55"/>
      <c r="AL154" s="49"/>
      <c r="AM154" s="55"/>
      <c r="AO154" s="49"/>
      <c r="AP154" s="55"/>
      <c r="AR154" s="49"/>
      <c r="AS154" s="55"/>
      <c r="AU154" s="49"/>
      <c r="AV154" s="55"/>
    </row>
    <row r="155" spans="10:48" x14ac:dyDescent="0.2">
      <c r="J155" s="20"/>
      <c r="N155" s="49"/>
      <c r="O155" s="55"/>
      <c r="Q155" s="49"/>
      <c r="R155" s="55"/>
      <c r="T155" s="49"/>
      <c r="U155" s="55"/>
      <c r="W155" s="49"/>
      <c r="X155" s="55"/>
      <c r="Z155" s="49"/>
      <c r="AA155" s="55"/>
      <c r="AC155" s="49"/>
      <c r="AD155" s="55"/>
      <c r="AF155" s="49"/>
      <c r="AG155" s="55"/>
      <c r="AI155" s="49"/>
      <c r="AJ155" s="55"/>
      <c r="AL155" s="49"/>
      <c r="AM155" s="55"/>
      <c r="AO155" s="49"/>
      <c r="AP155" s="55"/>
      <c r="AR155" s="49"/>
      <c r="AS155" s="55"/>
      <c r="AU155" s="49"/>
      <c r="AV155" s="55"/>
    </row>
    <row r="156" spans="10:48" x14ac:dyDescent="0.2">
      <c r="J156" s="20"/>
      <c r="N156" s="49"/>
      <c r="O156" s="55"/>
      <c r="Q156" s="49"/>
      <c r="R156" s="55"/>
      <c r="T156" s="49"/>
      <c r="U156" s="55"/>
      <c r="W156" s="49"/>
      <c r="X156" s="55"/>
      <c r="Z156" s="49"/>
      <c r="AA156" s="55"/>
      <c r="AC156" s="49"/>
      <c r="AD156" s="55"/>
      <c r="AF156" s="49"/>
      <c r="AG156" s="55"/>
      <c r="AI156" s="49"/>
      <c r="AJ156" s="55"/>
      <c r="AL156" s="49"/>
      <c r="AM156" s="55"/>
      <c r="AO156" s="49"/>
      <c r="AP156" s="55"/>
      <c r="AR156" s="49"/>
      <c r="AS156" s="55"/>
      <c r="AU156" s="49"/>
      <c r="AV156" s="55"/>
    </row>
    <row r="157" spans="10:48" x14ac:dyDescent="0.2">
      <c r="J157" s="20"/>
      <c r="N157" s="49"/>
      <c r="O157" s="55"/>
      <c r="Q157" s="49"/>
      <c r="R157" s="55"/>
      <c r="T157" s="49"/>
      <c r="U157" s="55"/>
      <c r="W157" s="49"/>
      <c r="X157" s="55"/>
      <c r="Z157" s="49"/>
      <c r="AA157" s="55"/>
      <c r="AC157" s="49"/>
      <c r="AD157" s="55"/>
      <c r="AF157" s="49"/>
      <c r="AG157" s="55"/>
      <c r="AI157" s="49"/>
      <c r="AJ157" s="55"/>
      <c r="AL157" s="49"/>
      <c r="AM157" s="55"/>
      <c r="AO157" s="49"/>
      <c r="AP157" s="55"/>
      <c r="AR157" s="49"/>
      <c r="AS157" s="55"/>
      <c r="AU157" s="49"/>
      <c r="AV157" s="55"/>
    </row>
    <row r="158" spans="10:48" x14ac:dyDescent="0.2">
      <c r="J158" s="20"/>
      <c r="N158" s="49"/>
      <c r="O158" s="55"/>
      <c r="Q158" s="49"/>
      <c r="R158" s="55"/>
      <c r="T158" s="49"/>
      <c r="U158" s="55"/>
      <c r="W158" s="49"/>
      <c r="X158" s="55"/>
      <c r="Z158" s="49"/>
      <c r="AA158" s="55"/>
      <c r="AC158" s="49"/>
      <c r="AD158" s="55"/>
      <c r="AF158" s="49"/>
      <c r="AG158" s="55"/>
      <c r="AI158" s="49"/>
      <c r="AJ158" s="55"/>
      <c r="AL158" s="49"/>
      <c r="AM158" s="55"/>
      <c r="AO158" s="49"/>
      <c r="AP158" s="55"/>
      <c r="AR158" s="49"/>
      <c r="AS158" s="55"/>
      <c r="AU158" s="49"/>
      <c r="AV158" s="55"/>
    </row>
    <row r="159" spans="10:48" x14ac:dyDescent="0.2">
      <c r="J159" s="20"/>
      <c r="N159" s="49"/>
      <c r="O159" s="55"/>
      <c r="Q159" s="49"/>
      <c r="R159" s="55"/>
      <c r="T159" s="49"/>
      <c r="U159" s="55"/>
      <c r="W159" s="49"/>
      <c r="X159" s="55"/>
      <c r="Z159" s="49"/>
      <c r="AA159" s="55"/>
      <c r="AC159" s="49"/>
      <c r="AD159" s="55"/>
      <c r="AF159" s="49"/>
      <c r="AG159" s="55"/>
      <c r="AI159" s="49"/>
      <c r="AJ159" s="55"/>
      <c r="AL159" s="49"/>
      <c r="AM159" s="55"/>
      <c r="AO159" s="49"/>
      <c r="AP159" s="55"/>
      <c r="AR159" s="49"/>
      <c r="AS159" s="55"/>
      <c r="AU159" s="49"/>
      <c r="AV159" s="55"/>
    </row>
    <row r="160" spans="10:48" x14ac:dyDescent="0.2">
      <c r="J160" s="20"/>
      <c r="N160" s="49"/>
      <c r="O160" s="55"/>
      <c r="Q160" s="49"/>
      <c r="R160" s="55"/>
      <c r="T160" s="49"/>
      <c r="U160" s="55"/>
      <c r="W160" s="49"/>
      <c r="X160" s="55"/>
      <c r="Z160" s="49"/>
      <c r="AA160" s="55"/>
      <c r="AC160" s="49"/>
      <c r="AD160" s="55"/>
      <c r="AF160" s="49"/>
      <c r="AG160" s="55"/>
      <c r="AI160" s="49"/>
      <c r="AJ160" s="55"/>
      <c r="AL160" s="49"/>
      <c r="AM160" s="55"/>
      <c r="AO160" s="49"/>
      <c r="AP160" s="55"/>
      <c r="AR160" s="49"/>
      <c r="AS160" s="55"/>
      <c r="AU160" s="49"/>
      <c r="AV160" s="55"/>
    </row>
    <row r="161" spans="10:48" x14ac:dyDescent="0.2">
      <c r="J161" s="20"/>
      <c r="N161" s="49"/>
      <c r="O161" s="55"/>
      <c r="Q161" s="49"/>
      <c r="R161" s="55"/>
      <c r="T161" s="49"/>
      <c r="U161" s="55"/>
      <c r="W161" s="49"/>
      <c r="X161" s="55"/>
      <c r="Z161" s="49"/>
      <c r="AA161" s="55"/>
      <c r="AC161" s="49"/>
      <c r="AD161" s="55"/>
      <c r="AF161" s="49"/>
      <c r="AG161" s="55"/>
      <c r="AI161" s="49"/>
      <c r="AJ161" s="55"/>
      <c r="AL161" s="49"/>
      <c r="AM161" s="55"/>
      <c r="AO161" s="49"/>
      <c r="AP161" s="55"/>
      <c r="AR161" s="49"/>
      <c r="AS161" s="55"/>
      <c r="AU161" s="49"/>
      <c r="AV161" s="55"/>
    </row>
    <row r="162" spans="10:48" x14ac:dyDescent="0.2">
      <c r="J162" s="20"/>
      <c r="N162" s="49"/>
      <c r="O162" s="55"/>
      <c r="Q162" s="49"/>
      <c r="R162" s="55"/>
      <c r="T162" s="49"/>
      <c r="U162" s="55"/>
      <c r="W162" s="49"/>
      <c r="X162" s="55"/>
      <c r="Z162" s="49"/>
      <c r="AA162" s="55"/>
      <c r="AC162" s="49"/>
      <c r="AD162" s="55"/>
      <c r="AF162" s="49"/>
      <c r="AG162" s="55"/>
      <c r="AI162" s="49"/>
      <c r="AJ162" s="55"/>
      <c r="AL162" s="49"/>
      <c r="AM162" s="55"/>
      <c r="AO162" s="49"/>
      <c r="AP162" s="55"/>
      <c r="AR162" s="49"/>
      <c r="AS162" s="55"/>
      <c r="AU162" s="49"/>
      <c r="AV162" s="55"/>
    </row>
    <row r="163" spans="10:48" x14ac:dyDescent="0.2">
      <c r="J163" s="20"/>
      <c r="N163" s="49"/>
      <c r="O163" s="55"/>
      <c r="Q163" s="49"/>
      <c r="R163" s="55"/>
      <c r="T163" s="49"/>
      <c r="U163" s="55"/>
      <c r="W163" s="49"/>
      <c r="X163" s="55"/>
      <c r="Z163" s="49"/>
      <c r="AA163" s="55"/>
      <c r="AC163" s="49"/>
      <c r="AD163" s="55"/>
      <c r="AF163" s="49"/>
      <c r="AG163" s="55"/>
      <c r="AI163" s="49"/>
      <c r="AJ163" s="55"/>
      <c r="AL163" s="49"/>
      <c r="AM163" s="55"/>
      <c r="AO163" s="49"/>
      <c r="AP163" s="55"/>
      <c r="AR163" s="49"/>
      <c r="AS163" s="55"/>
      <c r="AU163" s="49"/>
      <c r="AV163" s="55"/>
    </row>
    <row r="164" spans="10:48" x14ac:dyDescent="0.2">
      <c r="J164" s="20"/>
      <c r="N164" s="49"/>
      <c r="O164" s="55"/>
      <c r="Q164" s="49"/>
      <c r="R164" s="55"/>
      <c r="T164" s="49"/>
      <c r="U164" s="55"/>
      <c r="W164" s="49"/>
      <c r="X164" s="55"/>
      <c r="Z164" s="49"/>
      <c r="AA164" s="55"/>
      <c r="AC164" s="49"/>
      <c r="AD164" s="55"/>
      <c r="AF164" s="49"/>
      <c r="AG164" s="55"/>
      <c r="AI164" s="49"/>
      <c r="AJ164" s="55"/>
      <c r="AL164" s="49"/>
      <c r="AM164" s="55"/>
      <c r="AO164" s="49"/>
      <c r="AP164" s="55"/>
      <c r="AR164" s="49"/>
      <c r="AS164" s="55"/>
      <c r="AU164" s="49"/>
      <c r="AV164" s="55"/>
    </row>
    <row r="165" spans="10:48" x14ac:dyDescent="0.2">
      <c r="J165" s="20"/>
      <c r="N165" s="49"/>
      <c r="O165" s="55"/>
      <c r="Q165" s="49"/>
      <c r="R165" s="55"/>
      <c r="T165" s="49"/>
      <c r="U165" s="55"/>
      <c r="W165" s="49"/>
      <c r="X165" s="55"/>
      <c r="Z165" s="49"/>
      <c r="AA165" s="55"/>
      <c r="AC165" s="49"/>
      <c r="AD165" s="55"/>
      <c r="AF165" s="49"/>
      <c r="AG165" s="55"/>
      <c r="AI165" s="49"/>
      <c r="AJ165" s="55"/>
      <c r="AL165" s="49"/>
      <c r="AM165" s="55"/>
      <c r="AO165" s="49"/>
      <c r="AP165" s="55"/>
      <c r="AR165" s="49"/>
      <c r="AS165" s="55"/>
      <c r="AU165" s="49"/>
      <c r="AV165" s="55"/>
    </row>
    <row r="166" spans="10:48" x14ac:dyDescent="0.2">
      <c r="J166" s="20"/>
      <c r="N166" s="49"/>
      <c r="O166" s="55"/>
      <c r="Q166" s="49"/>
      <c r="R166" s="55"/>
      <c r="T166" s="49"/>
      <c r="U166" s="55"/>
      <c r="W166" s="49"/>
      <c r="X166" s="55"/>
      <c r="Z166" s="49"/>
      <c r="AA166" s="55"/>
      <c r="AC166" s="49"/>
      <c r="AD166" s="55"/>
      <c r="AF166" s="49"/>
      <c r="AG166" s="55"/>
      <c r="AI166" s="49"/>
      <c r="AJ166" s="55"/>
      <c r="AL166" s="49"/>
      <c r="AM166" s="55"/>
      <c r="AO166" s="49"/>
      <c r="AP166" s="55"/>
      <c r="AR166" s="49"/>
      <c r="AS166" s="55"/>
      <c r="AU166" s="49"/>
      <c r="AV166" s="55"/>
    </row>
    <row r="167" spans="10:48" x14ac:dyDescent="0.2">
      <c r="J167" s="20"/>
      <c r="N167" s="49"/>
      <c r="O167" s="55"/>
      <c r="Q167" s="49"/>
      <c r="R167" s="55"/>
      <c r="T167" s="49"/>
      <c r="U167" s="55"/>
      <c r="W167" s="49"/>
      <c r="X167" s="55"/>
      <c r="Z167" s="49"/>
      <c r="AA167" s="55"/>
      <c r="AC167" s="49"/>
      <c r="AD167" s="55"/>
      <c r="AF167" s="49"/>
      <c r="AG167" s="55"/>
      <c r="AI167" s="49"/>
      <c r="AJ167" s="55"/>
      <c r="AL167" s="49"/>
      <c r="AM167" s="55"/>
      <c r="AO167" s="49"/>
      <c r="AP167" s="55"/>
      <c r="AR167" s="49"/>
      <c r="AS167" s="55"/>
      <c r="AU167" s="49"/>
      <c r="AV167" s="55"/>
    </row>
    <row r="168" spans="10:48" x14ac:dyDescent="0.2">
      <c r="J168" s="20"/>
      <c r="N168" s="49"/>
      <c r="O168" s="55"/>
      <c r="Q168" s="49"/>
      <c r="R168" s="55"/>
      <c r="T168" s="49"/>
      <c r="U168" s="55"/>
      <c r="W168" s="49"/>
      <c r="X168" s="55"/>
      <c r="Z168" s="49"/>
      <c r="AA168" s="55"/>
      <c r="AC168" s="49"/>
      <c r="AD168" s="55"/>
      <c r="AF168" s="49"/>
      <c r="AG168" s="55"/>
      <c r="AI168" s="49"/>
      <c r="AJ168" s="55"/>
      <c r="AL168" s="49"/>
      <c r="AM168" s="55"/>
      <c r="AO168" s="49"/>
      <c r="AP168" s="55"/>
      <c r="AR168" s="49"/>
      <c r="AS168" s="55"/>
      <c r="AU168" s="49"/>
      <c r="AV168" s="55"/>
    </row>
    <row r="169" spans="10:48" x14ac:dyDescent="0.2">
      <c r="J169" s="20"/>
      <c r="N169" s="49"/>
      <c r="O169" s="55"/>
      <c r="Q169" s="49"/>
      <c r="R169" s="55"/>
      <c r="T169" s="49"/>
      <c r="U169" s="55"/>
      <c r="W169" s="49"/>
      <c r="X169" s="55"/>
      <c r="Z169" s="49"/>
      <c r="AA169" s="55"/>
      <c r="AC169" s="49"/>
      <c r="AD169" s="55"/>
      <c r="AF169" s="49"/>
      <c r="AG169" s="55"/>
      <c r="AI169" s="49"/>
      <c r="AJ169" s="55"/>
      <c r="AL169" s="49"/>
      <c r="AM169" s="55"/>
      <c r="AO169" s="49"/>
      <c r="AP169" s="55"/>
      <c r="AR169" s="49"/>
      <c r="AS169" s="55"/>
      <c r="AU169" s="49"/>
      <c r="AV169" s="55"/>
    </row>
    <row r="170" spans="10:48" x14ac:dyDescent="0.2">
      <c r="J170" s="20"/>
      <c r="N170" s="49"/>
      <c r="O170" s="55"/>
      <c r="Q170" s="49"/>
      <c r="R170" s="55"/>
      <c r="T170" s="49"/>
      <c r="U170" s="55"/>
      <c r="W170" s="49"/>
      <c r="X170" s="55"/>
      <c r="Z170" s="49"/>
      <c r="AA170" s="55"/>
      <c r="AC170" s="49"/>
      <c r="AD170" s="55"/>
      <c r="AF170" s="49"/>
      <c r="AG170" s="55"/>
      <c r="AI170" s="49"/>
      <c r="AJ170" s="55"/>
      <c r="AL170" s="49"/>
      <c r="AM170" s="55"/>
      <c r="AO170" s="49"/>
      <c r="AP170" s="55"/>
      <c r="AR170" s="49"/>
      <c r="AS170" s="55"/>
      <c r="AU170" s="49"/>
      <c r="AV170" s="55"/>
    </row>
    <row r="171" spans="10:48" x14ac:dyDescent="0.2">
      <c r="J171" s="20"/>
      <c r="N171" s="49"/>
      <c r="O171" s="55"/>
      <c r="Q171" s="49"/>
      <c r="R171" s="55"/>
      <c r="T171" s="49"/>
      <c r="U171" s="55"/>
      <c r="W171" s="49"/>
      <c r="X171" s="55"/>
      <c r="Z171" s="49"/>
      <c r="AA171" s="55"/>
      <c r="AC171" s="49"/>
      <c r="AD171" s="55"/>
      <c r="AF171" s="49"/>
      <c r="AG171" s="55"/>
      <c r="AI171" s="49"/>
      <c r="AJ171" s="55"/>
      <c r="AL171" s="49"/>
      <c r="AM171" s="55"/>
      <c r="AO171" s="49"/>
      <c r="AP171" s="55"/>
      <c r="AR171" s="49"/>
      <c r="AS171" s="55"/>
      <c r="AU171" s="49"/>
      <c r="AV171" s="55"/>
    </row>
    <row r="172" spans="10:48" x14ac:dyDescent="0.2">
      <c r="J172" s="20"/>
      <c r="N172" s="49"/>
      <c r="O172" s="55"/>
      <c r="Q172" s="49"/>
      <c r="R172" s="55"/>
      <c r="T172" s="49"/>
      <c r="U172" s="55"/>
      <c r="W172" s="49"/>
      <c r="X172" s="55"/>
      <c r="Z172" s="49"/>
      <c r="AA172" s="55"/>
      <c r="AC172" s="49"/>
      <c r="AD172" s="55"/>
      <c r="AF172" s="49"/>
      <c r="AG172" s="55"/>
      <c r="AI172" s="49"/>
      <c r="AJ172" s="55"/>
      <c r="AL172" s="49"/>
      <c r="AM172" s="55"/>
      <c r="AO172" s="49"/>
      <c r="AP172" s="55"/>
      <c r="AR172" s="49"/>
      <c r="AS172" s="55"/>
      <c r="AU172" s="49"/>
      <c r="AV172" s="55"/>
    </row>
    <row r="173" spans="10:48" x14ac:dyDescent="0.2">
      <c r="J173" s="20"/>
      <c r="N173" s="49"/>
      <c r="O173" s="55"/>
      <c r="Q173" s="49"/>
      <c r="R173" s="55"/>
      <c r="T173" s="49"/>
      <c r="U173" s="55"/>
      <c r="W173" s="49"/>
      <c r="X173" s="55"/>
      <c r="Z173" s="49"/>
      <c r="AA173" s="55"/>
      <c r="AC173" s="49"/>
      <c r="AD173" s="55"/>
      <c r="AF173" s="49"/>
      <c r="AG173" s="55"/>
      <c r="AI173" s="49"/>
      <c r="AJ173" s="55"/>
      <c r="AL173" s="49"/>
      <c r="AM173" s="55"/>
      <c r="AO173" s="49"/>
      <c r="AP173" s="55"/>
      <c r="AR173" s="49"/>
      <c r="AS173" s="55"/>
      <c r="AU173" s="49"/>
      <c r="AV173" s="55"/>
    </row>
    <row r="174" spans="10:48" x14ac:dyDescent="0.2">
      <c r="J174" s="20"/>
      <c r="N174" s="49"/>
      <c r="O174" s="55"/>
      <c r="Q174" s="49"/>
      <c r="R174" s="55"/>
      <c r="T174" s="49"/>
      <c r="U174" s="55"/>
      <c r="W174" s="49"/>
      <c r="X174" s="55"/>
      <c r="Z174" s="49"/>
      <c r="AA174" s="55"/>
      <c r="AC174" s="49"/>
      <c r="AD174" s="55"/>
      <c r="AF174" s="49"/>
      <c r="AG174" s="55"/>
      <c r="AI174" s="49"/>
      <c r="AJ174" s="55"/>
      <c r="AL174" s="49"/>
      <c r="AM174" s="55"/>
      <c r="AO174" s="49"/>
      <c r="AP174" s="55"/>
      <c r="AR174" s="49"/>
      <c r="AS174" s="55"/>
      <c r="AU174" s="49"/>
      <c r="AV174" s="55"/>
    </row>
    <row r="175" spans="10:48" x14ac:dyDescent="0.2">
      <c r="J175" s="20"/>
      <c r="N175" s="49"/>
      <c r="O175" s="55"/>
      <c r="Q175" s="49"/>
      <c r="R175" s="55"/>
      <c r="T175" s="49"/>
      <c r="U175" s="55"/>
      <c r="W175" s="49"/>
      <c r="X175" s="55"/>
      <c r="Z175" s="49"/>
      <c r="AA175" s="55"/>
      <c r="AC175" s="49"/>
      <c r="AD175" s="55"/>
      <c r="AF175" s="49"/>
      <c r="AG175" s="55"/>
      <c r="AI175" s="49"/>
      <c r="AJ175" s="55"/>
      <c r="AL175" s="49"/>
      <c r="AM175" s="55"/>
      <c r="AO175" s="49"/>
      <c r="AP175" s="55"/>
      <c r="AR175" s="49"/>
      <c r="AS175" s="55"/>
      <c r="AU175" s="49"/>
      <c r="AV175" s="55"/>
    </row>
    <row r="176" spans="10:48" x14ac:dyDescent="0.2">
      <c r="J176" s="20"/>
      <c r="N176" s="49"/>
      <c r="O176" s="55"/>
      <c r="Q176" s="49"/>
      <c r="R176" s="55"/>
      <c r="T176" s="49"/>
      <c r="U176" s="55"/>
      <c r="W176" s="49"/>
      <c r="X176" s="55"/>
      <c r="Z176" s="49"/>
      <c r="AA176" s="55"/>
      <c r="AC176" s="49"/>
      <c r="AD176" s="55"/>
      <c r="AF176" s="49"/>
      <c r="AG176" s="55"/>
      <c r="AI176" s="49"/>
      <c r="AJ176" s="55"/>
      <c r="AL176" s="49"/>
      <c r="AM176" s="55"/>
      <c r="AO176" s="49"/>
      <c r="AP176" s="55"/>
      <c r="AR176" s="49"/>
      <c r="AS176" s="55"/>
      <c r="AU176" s="49"/>
      <c r="AV176" s="55"/>
    </row>
    <row r="177" spans="10:48" x14ac:dyDescent="0.2">
      <c r="J177" s="20"/>
      <c r="N177" s="49"/>
      <c r="O177" s="55"/>
      <c r="Q177" s="49"/>
      <c r="R177" s="55"/>
      <c r="T177" s="49"/>
      <c r="U177" s="55"/>
      <c r="W177" s="49"/>
      <c r="X177" s="55"/>
      <c r="Z177" s="49"/>
      <c r="AA177" s="55"/>
      <c r="AC177" s="49"/>
      <c r="AD177" s="55"/>
      <c r="AF177" s="49"/>
      <c r="AG177" s="55"/>
      <c r="AI177" s="49"/>
      <c r="AJ177" s="55"/>
      <c r="AL177" s="49"/>
      <c r="AM177" s="55"/>
      <c r="AO177" s="49"/>
      <c r="AP177" s="55"/>
      <c r="AR177" s="49"/>
      <c r="AS177" s="55"/>
      <c r="AU177" s="49"/>
      <c r="AV177" s="55"/>
    </row>
    <row r="178" spans="10:48" x14ac:dyDescent="0.2">
      <c r="J178" s="20"/>
      <c r="N178" s="49"/>
      <c r="O178" s="55"/>
      <c r="Q178" s="49"/>
      <c r="R178" s="55"/>
      <c r="T178" s="49"/>
      <c r="U178" s="55"/>
      <c r="W178" s="49"/>
      <c r="X178" s="55"/>
      <c r="Z178" s="49"/>
      <c r="AA178" s="55"/>
      <c r="AC178" s="49"/>
      <c r="AD178" s="55"/>
      <c r="AF178" s="49"/>
      <c r="AG178" s="55"/>
      <c r="AI178" s="49"/>
      <c r="AJ178" s="55"/>
      <c r="AL178" s="49"/>
      <c r="AM178" s="55"/>
      <c r="AO178" s="49"/>
      <c r="AP178" s="55"/>
      <c r="AR178" s="49"/>
      <c r="AS178" s="55"/>
      <c r="AU178" s="49"/>
      <c r="AV178" s="55"/>
    </row>
    <row r="179" spans="10:48" x14ac:dyDescent="0.2">
      <c r="J179" s="20"/>
      <c r="N179" s="49"/>
      <c r="O179" s="55"/>
      <c r="Q179" s="49"/>
      <c r="R179" s="55"/>
      <c r="T179" s="49"/>
      <c r="U179" s="55"/>
      <c r="W179" s="49"/>
      <c r="X179" s="55"/>
      <c r="Z179" s="49"/>
      <c r="AA179" s="55"/>
      <c r="AC179" s="49"/>
      <c r="AD179" s="55"/>
      <c r="AF179" s="49"/>
      <c r="AG179" s="55"/>
      <c r="AI179" s="49"/>
      <c r="AJ179" s="55"/>
      <c r="AL179" s="49"/>
      <c r="AM179" s="55"/>
      <c r="AO179" s="49"/>
      <c r="AP179" s="55"/>
      <c r="AR179" s="49"/>
      <c r="AS179" s="55"/>
      <c r="AU179" s="49"/>
      <c r="AV179" s="55"/>
    </row>
    <row r="180" spans="10:48" x14ac:dyDescent="0.2">
      <c r="J180" s="20"/>
      <c r="N180" s="49"/>
      <c r="O180" s="55"/>
      <c r="Q180" s="49"/>
      <c r="R180" s="55"/>
      <c r="T180" s="49"/>
      <c r="U180" s="55"/>
      <c r="W180" s="49"/>
      <c r="X180" s="55"/>
      <c r="Z180" s="49"/>
      <c r="AA180" s="55"/>
      <c r="AC180" s="49"/>
      <c r="AD180" s="55"/>
      <c r="AF180" s="49"/>
      <c r="AG180" s="55"/>
      <c r="AI180" s="49"/>
      <c r="AJ180" s="55"/>
      <c r="AL180" s="49"/>
      <c r="AM180" s="55"/>
      <c r="AO180" s="49"/>
      <c r="AP180" s="55"/>
      <c r="AR180" s="49"/>
      <c r="AS180" s="55"/>
      <c r="AU180" s="49"/>
      <c r="AV180" s="55"/>
    </row>
    <row r="181" spans="10:48" x14ac:dyDescent="0.2">
      <c r="J181" s="20"/>
      <c r="N181" s="49"/>
      <c r="O181" s="55"/>
      <c r="Q181" s="49"/>
      <c r="R181" s="55"/>
      <c r="T181" s="49"/>
      <c r="U181" s="55"/>
      <c r="W181" s="49"/>
      <c r="X181" s="55"/>
      <c r="Z181" s="49"/>
      <c r="AA181" s="55"/>
      <c r="AC181" s="49"/>
      <c r="AD181" s="55"/>
      <c r="AF181" s="49"/>
      <c r="AG181" s="55"/>
      <c r="AI181" s="49"/>
      <c r="AJ181" s="55"/>
      <c r="AL181" s="49"/>
      <c r="AM181" s="55"/>
      <c r="AO181" s="49"/>
      <c r="AP181" s="55"/>
      <c r="AR181" s="49"/>
      <c r="AS181" s="55"/>
      <c r="AU181" s="49"/>
      <c r="AV181" s="55"/>
    </row>
    <row r="182" spans="10:48" x14ac:dyDescent="0.2">
      <c r="J182" s="20"/>
      <c r="N182" s="49"/>
      <c r="O182" s="55"/>
      <c r="Q182" s="49"/>
      <c r="R182" s="55"/>
      <c r="T182" s="49"/>
      <c r="U182" s="55"/>
      <c r="W182" s="49"/>
      <c r="X182" s="55"/>
      <c r="Z182" s="49"/>
      <c r="AA182" s="55"/>
      <c r="AC182" s="49"/>
      <c r="AD182" s="55"/>
      <c r="AF182" s="49"/>
      <c r="AG182" s="55"/>
      <c r="AI182" s="49"/>
      <c r="AJ182" s="55"/>
      <c r="AL182" s="49"/>
      <c r="AM182" s="55"/>
      <c r="AO182" s="49"/>
      <c r="AP182" s="55"/>
      <c r="AR182" s="49"/>
      <c r="AS182" s="55"/>
      <c r="AU182" s="49"/>
      <c r="AV182" s="55"/>
    </row>
    <row r="183" spans="10:48" x14ac:dyDescent="0.2">
      <c r="J183" s="20"/>
      <c r="N183" s="49"/>
      <c r="O183" s="55"/>
      <c r="Q183" s="49"/>
      <c r="R183" s="55"/>
      <c r="T183" s="49"/>
      <c r="U183" s="55"/>
      <c r="W183" s="49"/>
      <c r="X183" s="55"/>
      <c r="Z183" s="49"/>
      <c r="AA183" s="55"/>
      <c r="AC183" s="49"/>
      <c r="AD183" s="55"/>
      <c r="AF183" s="49"/>
      <c r="AG183" s="55"/>
      <c r="AI183" s="49"/>
      <c r="AJ183" s="55"/>
      <c r="AL183" s="49"/>
      <c r="AM183" s="55"/>
      <c r="AO183" s="49"/>
      <c r="AP183" s="55"/>
      <c r="AR183" s="49"/>
      <c r="AS183" s="55"/>
      <c r="AU183" s="49"/>
      <c r="AV183" s="55"/>
    </row>
    <row r="184" spans="10:48" x14ac:dyDescent="0.2">
      <c r="J184" s="20"/>
      <c r="N184" s="49"/>
      <c r="O184" s="55"/>
      <c r="Q184" s="49"/>
      <c r="R184" s="55"/>
      <c r="T184" s="49"/>
      <c r="U184" s="55"/>
      <c r="W184" s="49"/>
      <c r="X184" s="55"/>
      <c r="Z184" s="49"/>
      <c r="AA184" s="55"/>
      <c r="AC184" s="49"/>
      <c r="AD184" s="55"/>
      <c r="AF184" s="49"/>
      <c r="AG184" s="55"/>
      <c r="AI184" s="49"/>
      <c r="AJ184" s="55"/>
      <c r="AL184" s="49"/>
      <c r="AM184" s="55"/>
      <c r="AO184" s="49"/>
      <c r="AP184" s="55"/>
      <c r="AR184" s="49"/>
      <c r="AS184" s="55"/>
      <c r="AU184" s="49"/>
      <c r="AV184" s="55"/>
    </row>
    <row r="185" spans="10:48" x14ac:dyDescent="0.2">
      <c r="J185" s="20"/>
      <c r="N185" s="49"/>
      <c r="O185" s="55"/>
      <c r="Q185" s="49"/>
      <c r="R185" s="55"/>
      <c r="T185" s="49"/>
      <c r="U185" s="55"/>
      <c r="W185" s="49"/>
      <c r="X185" s="55"/>
      <c r="Z185" s="49"/>
      <c r="AA185" s="55"/>
      <c r="AC185" s="49"/>
      <c r="AD185" s="55"/>
      <c r="AF185" s="49"/>
      <c r="AG185" s="55"/>
      <c r="AI185" s="49"/>
      <c r="AJ185" s="55"/>
      <c r="AL185" s="49"/>
      <c r="AM185" s="55"/>
      <c r="AO185" s="49"/>
      <c r="AP185" s="55"/>
      <c r="AR185" s="49"/>
      <c r="AS185" s="55"/>
      <c r="AU185" s="49"/>
      <c r="AV185" s="55"/>
    </row>
    <row r="186" spans="10:48" x14ac:dyDescent="0.2">
      <c r="J186" s="20"/>
      <c r="N186" s="49"/>
      <c r="O186" s="55"/>
      <c r="Q186" s="49"/>
      <c r="R186" s="55"/>
      <c r="T186" s="49"/>
      <c r="U186" s="55"/>
      <c r="W186" s="49"/>
      <c r="X186" s="55"/>
      <c r="Z186" s="49"/>
      <c r="AA186" s="55"/>
      <c r="AC186" s="49"/>
      <c r="AD186" s="55"/>
      <c r="AF186" s="49"/>
      <c r="AG186" s="55"/>
      <c r="AI186" s="49"/>
      <c r="AJ186" s="55"/>
      <c r="AL186" s="49"/>
      <c r="AM186" s="55"/>
      <c r="AO186" s="49"/>
      <c r="AP186" s="55"/>
      <c r="AR186" s="49"/>
      <c r="AS186" s="55"/>
      <c r="AU186" s="49"/>
      <c r="AV186" s="55"/>
    </row>
    <row r="187" spans="10:48" x14ac:dyDescent="0.2">
      <c r="J187" s="20"/>
      <c r="N187" s="49"/>
      <c r="O187" s="55"/>
      <c r="Q187" s="49"/>
      <c r="R187" s="55"/>
      <c r="T187" s="49"/>
      <c r="U187" s="55"/>
      <c r="W187" s="49"/>
      <c r="X187" s="55"/>
      <c r="Z187" s="49"/>
      <c r="AA187" s="55"/>
      <c r="AC187" s="49"/>
      <c r="AD187" s="55"/>
      <c r="AF187" s="49"/>
      <c r="AG187" s="55"/>
      <c r="AI187" s="49"/>
      <c r="AJ187" s="55"/>
      <c r="AL187" s="49"/>
      <c r="AM187" s="55"/>
      <c r="AO187" s="49"/>
      <c r="AP187" s="55"/>
      <c r="AR187" s="49"/>
      <c r="AS187" s="55"/>
      <c r="AU187" s="49"/>
      <c r="AV187" s="55"/>
    </row>
    <row r="188" spans="10:48" x14ac:dyDescent="0.2">
      <c r="J188" s="20"/>
      <c r="N188" s="49"/>
      <c r="O188" s="55"/>
      <c r="Q188" s="49"/>
      <c r="R188" s="55"/>
      <c r="T188" s="49"/>
      <c r="U188" s="55"/>
      <c r="W188" s="49"/>
      <c r="X188" s="55"/>
      <c r="Z188" s="49"/>
      <c r="AA188" s="55"/>
      <c r="AC188" s="49"/>
      <c r="AD188" s="55"/>
      <c r="AF188" s="49"/>
      <c r="AG188" s="55"/>
      <c r="AI188" s="49"/>
      <c r="AJ188" s="55"/>
      <c r="AL188" s="49"/>
      <c r="AM188" s="55"/>
      <c r="AO188" s="49"/>
      <c r="AP188" s="55"/>
      <c r="AR188" s="49"/>
      <c r="AS188" s="55"/>
      <c r="AU188" s="49"/>
      <c r="AV188" s="55"/>
    </row>
    <row r="189" spans="10:48" x14ac:dyDescent="0.2">
      <c r="J189" s="20"/>
      <c r="N189" s="49"/>
      <c r="O189" s="55"/>
      <c r="Q189" s="49"/>
      <c r="R189" s="55"/>
      <c r="T189" s="49"/>
      <c r="U189" s="55"/>
      <c r="W189" s="49"/>
      <c r="X189" s="55"/>
      <c r="Z189" s="49"/>
      <c r="AA189" s="55"/>
      <c r="AC189" s="49"/>
      <c r="AD189" s="55"/>
      <c r="AF189" s="49"/>
      <c r="AG189" s="55"/>
      <c r="AI189" s="49"/>
      <c r="AJ189" s="55"/>
      <c r="AL189" s="49"/>
      <c r="AM189" s="55"/>
      <c r="AO189" s="49"/>
      <c r="AP189" s="55"/>
      <c r="AR189" s="49"/>
      <c r="AS189" s="55"/>
      <c r="AU189" s="49"/>
      <c r="AV189" s="55"/>
    </row>
    <row r="190" spans="10:48" x14ac:dyDescent="0.2">
      <c r="J190" s="20"/>
      <c r="N190" s="49"/>
      <c r="O190" s="55"/>
      <c r="Q190" s="49"/>
      <c r="R190" s="55"/>
      <c r="T190" s="49"/>
      <c r="U190" s="55"/>
      <c r="W190" s="49"/>
      <c r="X190" s="55"/>
      <c r="Z190" s="49"/>
      <c r="AA190" s="55"/>
      <c r="AC190" s="49"/>
      <c r="AD190" s="55"/>
      <c r="AF190" s="49"/>
      <c r="AG190" s="55"/>
      <c r="AI190" s="49"/>
      <c r="AJ190" s="55"/>
      <c r="AL190" s="49"/>
      <c r="AM190" s="55"/>
      <c r="AO190" s="49"/>
      <c r="AP190" s="55"/>
      <c r="AR190" s="49"/>
      <c r="AS190" s="55"/>
      <c r="AU190" s="49"/>
      <c r="AV190" s="55"/>
    </row>
    <row r="191" spans="10:48" x14ac:dyDescent="0.2">
      <c r="J191" s="20"/>
      <c r="N191" s="49"/>
      <c r="O191" s="55"/>
      <c r="Q191" s="49"/>
      <c r="R191" s="55"/>
      <c r="T191" s="49"/>
      <c r="U191" s="55"/>
      <c r="W191" s="49"/>
      <c r="X191" s="55"/>
      <c r="Z191" s="49"/>
      <c r="AA191" s="55"/>
      <c r="AC191" s="49"/>
      <c r="AD191" s="55"/>
      <c r="AF191" s="49"/>
      <c r="AG191" s="55"/>
      <c r="AI191" s="49"/>
      <c r="AJ191" s="55"/>
      <c r="AL191" s="49"/>
      <c r="AM191" s="55"/>
      <c r="AO191" s="49"/>
      <c r="AP191" s="55"/>
      <c r="AR191" s="49"/>
      <c r="AS191" s="55"/>
      <c r="AU191" s="49"/>
      <c r="AV191" s="55"/>
    </row>
    <row r="192" spans="10:48" x14ac:dyDescent="0.2">
      <c r="J192" s="20"/>
      <c r="N192" s="49"/>
      <c r="O192" s="55"/>
      <c r="Q192" s="49"/>
      <c r="R192" s="55"/>
      <c r="T192" s="49"/>
      <c r="U192" s="55"/>
      <c r="W192" s="49"/>
      <c r="X192" s="55"/>
      <c r="Z192" s="49"/>
      <c r="AA192" s="55"/>
      <c r="AC192" s="49"/>
      <c r="AD192" s="55"/>
      <c r="AF192" s="49"/>
      <c r="AG192" s="55"/>
      <c r="AI192" s="49"/>
      <c r="AJ192" s="55"/>
      <c r="AL192" s="49"/>
      <c r="AM192" s="55"/>
      <c r="AO192" s="49"/>
      <c r="AP192" s="55"/>
      <c r="AR192" s="49"/>
      <c r="AS192" s="55"/>
      <c r="AU192" s="49"/>
      <c r="AV192" s="55"/>
    </row>
    <row r="193" spans="10:48" x14ac:dyDescent="0.2">
      <c r="J193" s="20"/>
      <c r="N193" s="49"/>
      <c r="O193" s="55"/>
      <c r="Q193" s="49"/>
      <c r="R193" s="55"/>
      <c r="T193" s="49"/>
      <c r="U193" s="55"/>
      <c r="W193" s="49"/>
      <c r="X193" s="55"/>
      <c r="Z193" s="49"/>
      <c r="AA193" s="55"/>
      <c r="AC193" s="49"/>
      <c r="AD193" s="55"/>
      <c r="AF193" s="49"/>
      <c r="AG193" s="55"/>
      <c r="AI193" s="49"/>
      <c r="AJ193" s="55"/>
      <c r="AL193" s="49"/>
      <c r="AM193" s="55"/>
      <c r="AO193" s="49"/>
      <c r="AP193" s="55"/>
      <c r="AR193" s="49"/>
      <c r="AS193" s="55"/>
      <c r="AU193" s="49"/>
      <c r="AV193" s="55"/>
    </row>
    <row r="194" spans="10:48" x14ac:dyDescent="0.2">
      <c r="J194" s="20"/>
      <c r="N194" s="49"/>
      <c r="O194" s="55"/>
      <c r="Q194" s="49"/>
      <c r="R194" s="55"/>
      <c r="T194" s="49"/>
      <c r="U194" s="55"/>
      <c r="W194" s="49"/>
      <c r="X194" s="55"/>
      <c r="Z194" s="49"/>
      <c r="AA194" s="55"/>
      <c r="AC194" s="49"/>
      <c r="AD194" s="55"/>
      <c r="AF194" s="49"/>
      <c r="AG194" s="55"/>
      <c r="AI194" s="49"/>
      <c r="AJ194" s="55"/>
      <c r="AL194" s="49"/>
      <c r="AM194" s="55"/>
      <c r="AO194" s="49"/>
      <c r="AP194" s="55"/>
      <c r="AR194" s="49"/>
      <c r="AS194" s="55"/>
      <c r="AU194" s="49"/>
      <c r="AV194" s="55"/>
    </row>
    <row r="195" spans="10:48" x14ac:dyDescent="0.2">
      <c r="J195" s="20"/>
      <c r="N195" s="49"/>
      <c r="O195" s="55"/>
      <c r="Q195" s="49"/>
      <c r="R195" s="55"/>
      <c r="T195" s="49"/>
      <c r="U195" s="55"/>
      <c r="W195" s="49"/>
      <c r="X195" s="55"/>
      <c r="Z195" s="49"/>
      <c r="AA195" s="55"/>
      <c r="AC195" s="49"/>
      <c r="AD195" s="55"/>
      <c r="AF195" s="49"/>
      <c r="AG195" s="55"/>
      <c r="AI195" s="49"/>
      <c r="AJ195" s="55"/>
      <c r="AL195" s="49"/>
      <c r="AM195" s="55"/>
      <c r="AO195" s="49"/>
      <c r="AP195" s="55"/>
      <c r="AR195" s="49"/>
      <c r="AS195" s="55"/>
      <c r="AU195" s="49"/>
      <c r="AV195" s="55"/>
    </row>
    <row r="196" spans="10:48" x14ac:dyDescent="0.2">
      <c r="J196" s="20"/>
      <c r="N196" s="49"/>
      <c r="O196" s="55"/>
      <c r="Q196" s="49"/>
      <c r="R196" s="55"/>
      <c r="T196" s="49"/>
      <c r="U196" s="55"/>
      <c r="W196" s="49"/>
      <c r="X196" s="55"/>
      <c r="Z196" s="49"/>
      <c r="AA196" s="55"/>
      <c r="AC196" s="49"/>
      <c r="AD196" s="55"/>
      <c r="AF196" s="49"/>
      <c r="AG196" s="55"/>
      <c r="AI196" s="49"/>
      <c r="AJ196" s="55"/>
      <c r="AL196" s="49"/>
      <c r="AM196" s="55"/>
      <c r="AO196" s="49"/>
      <c r="AP196" s="55"/>
      <c r="AR196" s="49"/>
      <c r="AS196" s="55"/>
      <c r="AU196" s="49"/>
      <c r="AV196" s="55"/>
    </row>
    <row r="197" spans="10:48" x14ac:dyDescent="0.2">
      <c r="J197" s="20"/>
      <c r="N197" s="49"/>
      <c r="O197" s="55"/>
      <c r="Q197" s="49"/>
      <c r="R197" s="55"/>
      <c r="T197" s="49"/>
      <c r="U197" s="55"/>
      <c r="W197" s="49"/>
      <c r="X197" s="55"/>
      <c r="Z197" s="49"/>
      <c r="AA197" s="55"/>
      <c r="AC197" s="49"/>
      <c r="AD197" s="55"/>
      <c r="AF197" s="49"/>
      <c r="AG197" s="55"/>
      <c r="AI197" s="49"/>
      <c r="AJ197" s="55"/>
      <c r="AL197" s="49"/>
      <c r="AM197" s="55"/>
      <c r="AO197" s="49"/>
      <c r="AP197" s="55"/>
      <c r="AR197" s="49"/>
      <c r="AS197" s="55"/>
      <c r="AU197" s="49"/>
      <c r="AV197" s="55"/>
    </row>
    <row r="198" spans="10:48" x14ac:dyDescent="0.2">
      <c r="J198" s="20"/>
      <c r="N198" s="49"/>
      <c r="O198" s="55"/>
      <c r="Q198" s="49"/>
      <c r="R198" s="55"/>
      <c r="T198" s="49"/>
      <c r="U198" s="55"/>
      <c r="W198" s="49"/>
      <c r="X198" s="55"/>
      <c r="Z198" s="49"/>
      <c r="AA198" s="55"/>
      <c r="AC198" s="49"/>
      <c r="AD198" s="55"/>
      <c r="AF198" s="49"/>
      <c r="AG198" s="55"/>
      <c r="AI198" s="49"/>
      <c r="AJ198" s="55"/>
      <c r="AL198" s="49"/>
      <c r="AM198" s="55"/>
      <c r="AO198" s="49"/>
      <c r="AP198" s="55"/>
      <c r="AR198" s="49"/>
      <c r="AS198" s="55"/>
      <c r="AU198" s="49"/>
      <c r="AV198" s="55"/>
    </row>
    <row r="199" spans="10:48" x14ac:dyDescent="0.2">
      <c r="J199" s="20"/>
      <c r="N199" s="49"/>
      <c r="O199" s="55"/>
      <c r="Q199" s="49"/>
      <c r="R199" s="55"/>
      <c r="T199" s="49"/>
      <c r="U199" s="55"/>
      <c r="W199" s="49"/>
      <c r="X199" s="55"/>
      <c r="Z199" s="49"/>
      <c r="AA199" s="55"/>
      <c r="AC199" s="49"/>
      <c r="AD199" s="55"/>
      <c r="AF199" s="49"/>
      <c r="AG199" s="55"/>
      <c r="AI199" s="49"/>
      <c r="AJ199" s="55"/>
      <c r="AL199" s="49"/>
      <c r="AM199" s="55"/>
      <c r="AO199" s="49"/>
      <c r="AP199" s="55"/>
      <c r="AR199" s="49"/>
      <c r="AS199" s="55"/>
      <c r="AU199" s="49"/>
      <c r="AV199" s="55"/>
    </row>
    <row r="200" spans="10:48" x14ac:dyDescent="0.2">
      <c r="J200" s="20"/>
      <c r="N200" s="49"/>
      <c r="O200" s="55"/>
      <c r="Q200" s="49"/>
      <c r="R200" s="55"/>
      <c r="T200" s="49"/>
      <c r="U200" s="55"/>
      <c r="W200" s="49"/>
      <c r="X200" s="55"/>
      <c r="Z200" s="49"/>
      <c r="AA200" s="55"/>
      <c r="AC200" s="49"/>
      <c r="AD200" s="55"/>
      <c r="AF200" s="49"/>
      <c r="AG200" s="55"/>
      <c r="AI200" s="49"/>
      <c r="AJ200" s="55"/>
      <c r="AL200" s="49"/>
      <c r="AM200" s="55"/>
      <c r="AO200" s="49"/>
      <c r="AP200" s="55"/>
      <c r="AR200" s="49"/>
      <c r="AS200" s="55"/>
      <c r="AU200" s="49"/>
      <c r="AV200" s="55"/>
    </row>
    <row r="201" spans="10:48" x14ac:dyDescent="0.2">
      <c r="J201" s="20"/>
      <c r="N201" s="49"/>
      <c r="O201" s="55"/>
      <c r="Q201" s="49"/>
      <c r="R201" s="55"/>
      <c r="T201" s="49"/>
      <c r="U201" s="55"/>
      <c r="W201" s="49"/>
      <c r="X201" s="55"/>
      <c r="Z201" s="49"/>
      <c r="AA201" s="55"/>
      <c r="AC201" s="49"/>
      <c r="AD201" s="55"/>
      <c r="AF201" s="49"/>
      <c r="AG201" s="55"/>
      <c r="AI201" s="49"/>
      <c r="AJ201" s="55"/>
      <c r="AL201" s="49"/>
      <c r="AM201" s="55"/>
      <c r="AO201" s="49"/>
      <c r="AP201" s="55"/>
      <c r="AR201" s="49"/>
      <c r="AS201" s="55"/>
      <c r="AU201" s="49"/>
      <c r="AV201" s="55"/>
    </row>
    <row r="202" spans="10:48" x14ac:dyDescent="0.2">
      <c r="J202" s="20"/>
      <c r="N202" s="49"/>
      <c r="O202" s="55"/>
      <c r="Q202" s="49"/>
      <c r="R202" s="55"/>
      <c r="T202" s="49"/>
      <c r="U202" s="55"/>
      <c r="W202" s="49"/>
      <c r="X202" s="55"/>
      <c r="Z202" s="49"/>
      <c r="AA202" s="55"/>
      <c r="AC202" s="49"/>
      <c r="AD202" s="55"/>
      <c r="AF202" s="49"/>
      <c r="AG202" s="55"/>
      <c r="AI202" s="49"/>
      <c r="AJ202" s="55"/>
      <c r="AL202" s="49"/>
      <c r="AM202" s="55"/>
      <c r="AO202" s="49"/>
      <c r="AP202" s="55"/>
      <c r="AR202" s="49"/>
      <c r="AS202" s="55"/>
      <c r="AU202" s="49"/>
      <c r="AV202" s="55"/>
    </row>
    <row r="203" spans="10:48" x14ac:dyDescent="0.2">
      <c r="J203" s="20"/>
      <c r="N203" s="49"/>
      <c r="O203" s="55"/>
      <c r="Q203" s="49"/>
      <c r="R203" s="55"/>
      <c r="T203" s="49"/>
      <c r="U203" s="55"/>
      <c r="W203" s="49"/>
      <c r="X203" s="55"/>
      <c r="Z203" s="49"/>
      <c r="AA203" s="55"/>
      <c r="AC203" s="49"/>
      <c r="AD203" s="55"/>
      <c r="AF203" s="49"/>
      <c r="AG203" s="55"/>
      <c r="AI203" s="49"/>
      <c r="AJ203" s="55"/>
      <c r="AL203" s="49"/>
      <c r="AM203" s="55"/>
      <c r="AO203" s="49"/>
      <c r="AP203" s="55"/>
      <c r="AR203" s="49"/>
      <c r="AS203" s="55"/>
      <c r="AU203" s="49"/>
      <c r="AV203" s="55"/>
    </row>
    <row r="204" spans="10:48" x14ac:dyDescent="0.2">
      <c r="J204" s="20"/>
      <c r="N204" s="49"/>
      <c r="O204" s="55"/>
      <c r="Q204" s="49"/>
      <c r="R204" s="55"/>
      <c r="T204" s="49"/>
      <c r="U204" s="55"/>
      <c r="W204" s="49"/>
      <c r="X204" s="55"/>
      <c r="Z204" s="49"/>
      <c r="AA204" s="55"/>
      <c r="AC204" s="49"/>
      <c r="AD204" s="55"/>
      <c r="AF204" s="49"/>
      <c r="AG204" s="55"/>
      <c r="AI204" s="49"/>
      <c r="AJ204" s="55"/>
      <c r="AL204" s="49"/>
      <c r="AM204" s="55"/>
      <c r="AO204" s="49"/>
      <c r="AP204" s="55"/>
      <c r="AR204" s="49"/>
      <c r="AS204" s="55"/>
      <c r="AU204" s="49"/>
      <c r="AV204" s="55"/>
    </row>
    <row r="205" spans="10:48" x14ac:dyDescent="0.2">
      <c r="J205" s="20"/>
      <c r="N205" s="49"/>
      <c r="O205" s="55"/>
      <c r="Q205" s="49"/>
      <c r="R205" s="55"/>
      <c r="T205" s="49"/>
      <c r="U205" s="55"/>
      <c r="W205" s="49"/>
      <c r="X205" s="55"/>
      <c r="Z205" s="49"/>
      <c r="AA205" s="55"/>
      <c r="AC205" s="49"/>
      <c r="AD205" s="55"/>
      <c r="AF205" s="49"/>
      <c r="AG205" s="55"/>
      <c r="AI205" s="49"/>
      <c r="AJ205" s="55"/>
      <c r="AL205" s="49"/>
      <c r="AM205" s="55"/>
      <c r="AO205" s="49"/>
      <c r="AP205" s="55"/>
      <c r="AR205" s="49"/>
      <c r="AS205" s="55"/>
      <c r="AU205" s="49"/>
      <c r="AV205" s="55"/>
    </row>
    <row r="206" spans="10:48" x14ac:dyDescent="0.2">
      <c r="J206" s="20"/>
      <c r="N206" s="49"/>
      <c r="O206" s="55"/>
      <c r="Q206" s="49"/>
      <c r="R206" s="55"/>
      <c r="T206" s="49"/>
      <c r="U206" s="55"/>
      <c r="W206" s="49"/>
      <c r="X206" s="55"/>
      <c r="Z206" s="49"/>
      <c r="AA206" s="55"/>
      <c r="AC206" s="49"/>
      <c r="AD206" s="55"/>
      <c r="AF206" s="49"/>
      <c r="AG206" s="55"/>
      <c r="AI206" s="49"/>
      <c r="AJ206" s="55"/>
      <c r="AL206" s="49"/>
      <c r="AM206" s="55"/>
      <c r="AO206" s="49"/>
      <c r="AP206" s="55"/>
      <c r="AR206" s="49"/>
      <c r="AS206" s="55"/>
      <c r="AU206" s="49"/>
      <c r="AV206" s="55"/>
    </row>
    <row r="207" spans="10:48" x14ac:dyDescent="0.2">
      <c r="J207" s="20"/>
      <c r="N207" s="49"/>
      <c r="O207" s="55"/>
      <c r="Q207" s="49"/>
      <c r="R207" s="55"/>
      <c r="T207" s="49"/>
      <c r="U207" s="55"/>
      <c r="W207" s="49"/>
      <c r="X207" s="55"/>
      <c r="Z207" s="49"/>
      <c r="AA207" s="55"/>
      <c r="AC207" s="49"/>
      <c r="AD207" s="55"/>
      <c r="AF207" s="49"/>
      <c r="AG207" s="55"/>
      <c r="AI207" s="49"/>
      <c r="AJ207" s="55"/>
      <c r="AL207" s="49"/>
      <c r="AM207" s="55"/>
      <c r="AO207" s="49"/>
      <c r="AP207" s="55"/>
      <c r="AR207" s="49"/>
      <c r="AS207" s="55"/>
      <c r="AU207" s="49"/>
      <c r="AV207" s="55"/>
    </row>
    <row r="208" spans="10:48" x14ac:dyDescent="0.2">
      <c r="J208" s="20"/>
      <c r="N208" s="49"/>
      <c r="O208" s="55"/>
      <c r="Q208" s="49"/>
      <c r="R208" s="55"/>
      <c r="T208" s="49"/>
      <c r="U208" s="55"/>
      <c r="W208" s="49"/>
      <c r="X208" s="55"/>
      <c r="Z208" s="49"/>
      <c r="AA208" s="55"/>
      <c r="AC208" s="49"/>
      <c r="AD208" s="55"/>
      <c r="AF208" s="49"/>
      <c r="AG208" s="55"/>
      <c r="AI208" s="49"/>
      <c r="AJ208" s="55"/>
      <c r="AL208" s="49"/>
      <c r="AM208" s="55"/>
      <c r="AO208" s="49"/>
      <c r="AP208" s="55"/>
      <c r="AR208" s="49"/>
      <c r="AS208" s="55"/>
      <c r="AU208" s="49"/>
      <c r="AV208" s="55"/>
    </row>
    <row r="209" spans="10:48" x14ac:dyDescent="0.2">
      <c r="J209" s="20"/>
      <c r="N209" s="49"/>
      <c r="O209" s="55"/>
      <c r="Q209" s="49"/>
      <c r="R209" s="55"/>
      <c r="T209" s="49"/>
      <c r="U209" s="55"/>
      <c r="W209" s="49"/>
      <c r="X209" s="55"/>
      <c r="Z209" s="49"/>
      <c r="AA209" s="55"/>
      <c r="AC209" s="49"/>
      <c r="AD209" s="55"/>
      <c r="AF209" s="49"/>
      <c r="AG209" s="55"/>
      <c r="AI209" s="49"/>
      <c r="AJ209" s="55"/>
      <c r="AL209" s="49"/>
      <c r="AM209" s="55"/>
      <c r="AO209" s="49"/>
      <c r="AP209" s="55"/>
      <c r="AR209" s="49"/>
      <c r="AS209" s="55"/>
      <c r="AU209" s="49"/>
      <c r="AV209" s="55"/>
    </row>
    <row r="210" spans="10:48" x14ac:dyDescent="0.2">
      <c r="J210" s="20"/>
      <c r="N210" s="49"/>
      <c r="O210" s="55"/>
      <c r="Q210" s="49"/>
      <c r="R210" s="55"/>
      <c r="T210" s="49"/>
      <c r="U210" s="55"/>
      <c r="W210" s="49"/>
      <c r="X210" s="55"/>
      <c r="Z210" s="49"/>
      <c r="AA210" s="55"/>
      <c r="AC210" s="49"/>
      <c r="AD210" s="55"/>
      <c r="AF210" s="49"/>
      <c r="AG210" s="55"/>
      <c r="AI210" s="49"/>
      <c r="AJ210" s="55"/>
      <c r="AL210" s="49"/>
      <c r="AM210" s="55"/>
      <c r="AO210" s="49"/>
      <c r="AP210" s="55"/>
      <c r="AR210" s="49"/>
      <c r="AS210" s="55"/>
      <c r="AU210" s="49"/>
      <c r="AV210" s="55"/>
    </row>
    <row r="211" spans="10:48" x14ac:dyDescent="0.2">
      <c r="J211" s="20"/>
      <c r="N211" s="49"/>
      <c r="O211" s="55"/>
      <c r="Q211" s="49"/>
      <c r="R211" s="55"/>
      <c r="T211" s="49"/>
      <c r="U211" s="55"/>
      <c r="W211" s="49"/>
      <c r="X211" s="55"/>
      <c r="Z211" s="49"/>
      <c r="AA211" s="55"/>
      <c r="AC211" s="49"/>
      <c r="AD211" s="55"/>
      <c r="AF211" s="49"/>
      <c r="AG211" s="55"/>
      <c r="AI211" s="49"/>
      <c r="AJ211" s="55"/>
      <c r="AL211" s="49"/>
      <c r="AM211" s="55"/>
      <c r="AO211" s="49"/>
      <c r="AP211" s="55"/>
      <c r="AR211" s="49"/>
      <c r="AS211" s="55"/>
      <c r="AU211" s="49"/>
      <c r="AV211" s="55"/>
    </row>
    <row r="212" spans="10:48" x14ac:dyDescent="0.2">
      <c r="J212" s="20"/>
      <c r="N212" s="49"/>
      <c r="O212" s="55"/>
      <c r="Q212" s="49"/>
      <c r="R212" s="55"/>
      <c r="T212" s="49"/>
      <c r="U212" s="55"/>
      <c r="W212" s="49"/>
      <c r="X212" s="55"/>
      <c r="Z212" s="49"/>
      <c r="AA212" s="55"/>
      <c r="AC212" s="49"/>
      <c r="AD212" s="55"/>
      <c r="AF212" s="49"/>
      <c r="AG212" s="55"/>
      <c r="AI212" s="49"/>
      <c r="AJ212" s="55"/>
      <c r="AL212" s="49"/>
      <c r="AM212" s="55"/>
      <c r="AO212" s="49"/>
      <c r="AP212" s="55"/>
      <c r="AR212" s="49"/>
      <c r="AS212" s="55"/>
      <c r="AU212" s="49"/>
      <c r="AV212" s="55"/>
    </row>
    <row r="213" spans="10:48" x14ac:dyDescent="0.2">
      <c r="J213" s="20"/>
      <c r="N213" s="49"/>
      <c r="O213" s="55"/>
      <c r="Q213" s="49"/>
      <c r="R213" s="55"/>
      <c r="T213" s="49"/>
      <c r="U213" s="55"/>
      <c r="W213" s="49"/>
      <c r="X213" s="55"/>
      <c r="Z213" s="49"/>
      <c r="AA213" s="55"/>
      <c r="AC213" s="49"/>
      <c r="AD213" s="55"/>
      <c r="AF213" s="49"/>
      <c r="AG213" s="55"/>
      <c r="AI213" s="49"/>
      <c r="AJ213" s="55"/>
      <c r="AL213" s="49"/>
      <c r="AM213" s="55"/>
      <c r="AO213" s="49"/>
      <c r="AP213" s="55"/>
      <c r="AR213" s="49"/>
      <c r="AS213" s="55"/>
      <c r="AU213" s="49"/>
      <c r="AV213" s="55"/>
    </row>
    <row r="214" spans="10:48" x14ac:dyDescent="0.2">
      <c r="J214" s="20"/>
      <c r="N214" s="49"/>
      <c r="O214" s="55"/>
      <c r="Q214" s="49"/>
      <c r="R214" s="55"/>
      <c r="T214" s="49"/>
      <c r="U214" s="55"/>
      <c r="W214" s="49"/>
      <c r="X214" s="55"/>
      <c r="Z214" s="49"/>
      <c r="AA214" s="55"/>
      <c r="AC214" s="49"/>
      <c r="AD214" s="55"/>
      <c r="AF214" s="49"/>
      <c r="AG214" s="55"/>
      <c r="AI214" s="49"/>
      <c r="AJ214" s="55"/>
      <c r="AL214" s="49"/>
      <c r="AM214" s="55"/>
      <c r="AO214" s="49"/>
      <c r="AP214" s="55"/>
      <c r="AR214" s="49"/>
      <c r="AS214" s="55"/>
      <c r="AU214" s="49"/>
      <c r="AV214" s="55"/>
    </row>
    <row r="215" spans="10:48" x14ac:dyDescent="0.2">
      <c r="J215" s="20"/>
      <c r="N215" s="49"/>
      <c r="O215" s="55"/>
      <c r="Q215" s="49"/>
      <c r="R215" s="55"/>
      <c r="T215" s="49"/>
      <c r="U215" s="55"/>
      <c r="W215" s="49"/>
      <c r="X215" s="55"/>
      <c r="Z215" s="49"/>
      <c r="AA215" s="55"/>
      <c r="AC215" s="49"/>
      <c r="AD215" s="55"/>
      <c r="AF215" s="49"/>
      <c r="AG215" s="55"/>
      <c r="AI215" s="49"/>
      <c r="AJ215" s="55"/>
      <c r="AL215" s="49"/>
      <c r="AM215" s="55"/>
      <c r="AO215" s="49"/>
      <c r="AP215" s="55"/>
      <c r="AR215" s="49"/>
      <c r="AS215" s="55"/>
      <c r="AU215" s="49"/>
      <c r="AV215" s="55"/>
    </row>
    <row r="216" spans="10:48" x14ac:dyDescent="0.2">
      <c r="J216" s="20"/>
      <c r="N216" s="49"/>
      <c r="O216" s="55"/>
      <c r="Q216" s="49"/>
      <c r="R216" s="55"/>
      <c r="T216" s="49"/>
      <c r="U216" s="55"/>
      <c r="W216" s="49"/>
      <c r="X216" s="55"/>
      <c r="Z216" s="49"/>
      <c r="AA216" s="55"/>
      <c r="AC216" s="49"/>
      <c r="AD216" s="55"/>
      <c r="AF216" s="49"/>
      <c r="AG216" s="55"/>
      <c r="AI216" s="49"/>
      <c r="AJ216" s="55"/>
      <c r="AL216" s="49"/>
      <c r="AM216" s="55"/>
      <c r="AO216" s="49"/>
      <c r="AP216" s="55"/>
      <c r="AR216" s="49"/>
      <c r="AS216" s="55"/>
      <c r="AU216" s="49"/>
      <c r="AV216" s="55"/>
    </row>
    <row r="217" spans="10:48" x14ac:dyDescent="0.2">
      <c r="J217" s="20"/>
      <c r="N217" s="49"/>
      <c r="O217" s="55"/>
      <c r="Q217" s="49"/>
      <c r="R217" s="55"/>
      <c r="T217" s="49"/>
      <c r="U217" s="55"/>
      <c r="W217" s="49"/>
      <c r="X217" s="55"/>
      <c r="Z217" s="49"/>
      <c r="AA217" s="55"/>
      <c r="AC217" s="49"/>
      <c r="AD217" s="55"/>
      <c r="AF217" s="49"/>
      <c r="AG217" s="55"/>
      <c r="AI217" s="49"/>
      <c r="AJ217" s="55"/>
      <c r="AL217" s="49"/>
      <c r="AM217" s="55"/>
      <c r="AO217" s="49"/>
      <c r="AP217" s="55"/>
      <c r="AR217" s="49"/>
      <c r="AS217" s="55"/>
      <c r="AU217" s="49"/>
      <c r="AV217" s="55"/>
    </row>
    <row r="218" spans="10:48" x14ac:dyDescent="0.2">
      <c r="J218" s="20"/>
      <c r="N218" s="49"/>
      <c r="O218" s="55"/>
      <c r="Q218" s="49"/>
      <c r="R218" s="55"/>
      <c r="T218" s="49"/>
      <c r="U218" s="55"/>
      <c r="W218" s="49"/>
      <c r="X218" s="55"/>
      <c r="Z218" s="49"/>
      <c r="AA218" s="55"/>
      <c r="AC218" s="49"/>
      <c r="AD218" s="55"/>
      <c r="AF218" s="49"/>
      <c r="AG218" s="55"/>
      <c r="AI218" s="49"/>
      <c r="AJ218" s="55"/>
      <c r="AL218" s="49"/>
      <c r="AM218" s="55"/>
      <c r="AO218" s="49"/>
      <c r="AP218" s="55"/>
      <c r="AR218" s="49"/>
      <c r="AS218" s="55"/>
      <c r="AU218" s="49"/>
      <c r="AV218" s="55"/>
    </row>
    <row r="219" spans="10:48" x14ac:dyDescent="0.2">
      <c r="J219" s="20"/>
      <c r="N219" s="49"/>
      <c r="O219" s="55"/>
      <c r="Q219" s="49"/>
      <c r="R219" s="55"/>
      <c r="T219" s="49"/>
      <c r="U219" s="55"/>
      <c r="W219" s="49"/>
      <c r="X219" s="55"/>
      <c r="Z219" s="49"/>
      <c r="AA219" s="55"/>
      <c r="AC219" s="49"/>
      <c r="AD219" s="55"/>
      <c r="AF219" s="49"/>
      <c r="AG219" s="55"/>
      <c r="AI219" s="49"/>
      <c r="AJ219" s="55"/>
      <c r="AL219" s="49"/>
      <c r="AM219" s="55"/>
      <c r="AO219" s="49"/>
      <c r="AP219" s="55"/>
      <c r="AR219" s="49"/>
      <c r="AS219" s="55"/>
      <c r="AU219" s="49"/>
      <c r="AV219" s="55"/>
    </row>
    <row r="220" spans="10:48" x14ac:dyDescent="0.2">
      <c r="J220" s="20"/>
      <c r="N220" s="49"/>
      <c r="O220" s="55"/>
      <c r="Q220" s="49"/>
      <c r="R220" s="55"/>
      <c r="T220" s="49"/>
      <c r="U220" s="55"/>
      <c r="W220" s="49"/>
      <c r="X220" s="55"/>
      <c r="Z220" s="49"/>
      <c r="AA220" s="55"/>
      <c r="AC220" s="49"/>
      <c r="AD220" s="55"/>
      <c r="AF220" s="49"/>
      <c r="AG220" s="55"/>
      <c r="AI220" s="49"/>
      <c r="AJ220" s="55"/>
      <c r="AL220" s="49"/>
      <c r="AM220" s="55"/>
      <c r="AO220" s="49"/>
      <c r="AP220" s="55"/>
      <c r="AR220" s="49"/>
      <c r="AS220" s="55"/>
      <c r="AU220" s="49"/>
      <c r="AV220" s="55"/>
    </row>
    <row r="221" spans="10:48" x14ac:dyDescent="0.2">
      <c r="J221" s="20"/>
      <c r="N221" s="49"/>
      <c r="O221" s="55"/>
      <c r="Q221" s="49"/>
      <c r="R221" s="55"/>
      <c r="T221" s="49"/>
      <c r="U221" s="55"/>
      <c r="W221" s="49"/>
      <c r="X221" s="55"/>
      <c r="Z221" s="49"/>
      <c r="AA221" s="55"/>
      <c r="AC221" s="49"/>
      <c r="AD221" s="55"/>
      <c r="AF221" s="49"/>
      <c r="AG221" s="55"/>
      <c r="AI221" s="49"/>
      <c r="AJ221" s="55"/>
      <c r="AL221" s="49"/>
      <c r="AM221" s="55"/>
      <c r="AO221" s="49"/>
      <c r="AP221" s="55"/>
      <c r="AR221" s="49"/>
      <c r="AS221" s="55"/>
      <c r="AU221" s="49"/>
      <c r="AV221" s="55"/>
    </row>
    <row r="222" spans="10:48" x14ac:dyDescent="0.2">
      <c r="J222" s="20"/>
      <c r="N222" s="49"/>
      <c r="O222" s="55"/>
      <c r="Q222" s="49"/>
      <c r="R222" s="55"/>
      <c r="T222" s="49"/>
      <c r="U222" s="55"/>
      <c r="W222" s="49"/>
      <c r="X222" s="55"/>
      <c r="Z222" s="49"/>
      <c r="AA222" s="55"/>
      <c r="AC222" s="49"/>
      <c r="AD222" s="55"/>
      <c r="AF222" s="49"/>
      <c r="AG222" s="55"/>
      <c r="AI222" s="49"/>
      <c r="AJ222" s="55"/>
      <c r="AL222" s="49"/>
      <c r="AM222" s="55"/>
      <c r="AO222" s="49"/>
      <c r="AP222" s="55"/>
      <c r="AR222" s="49"/>
      <c r="AS222" s="55"/>
      <c r="AU222" s="49"/>
      <c r="AV222" s="55"/>
    </row>
    <row r="223" spans="10:48" x14ac:dyDescent="0.2">
      <c r="J223" s="20"/>
      <c r="N223" s="49"/>
      <c r="O223" s="55"/>
      <c r="Q223" s="49"/>
      <c r="R223" s="55"/>
      <c r="T223" s="49"/>
      <c r="U223" s="55"/>
      <c r="W223" s="49"/>
      <c r="X223" s="55"/>
      <c r="Z223" s="49"/>
      <c r="AA223" s="55"/>
      <c r="AC223" s="49"/>
      <c r="AD223" s="55"/>
      <c r="AF223" s="49"/>
      <c r="AG223" s="55"/>
      <c r="AI223" s="49"/>
      <c r="AJ223" s="55"/>
      <c r="AL223" s="49"/>
      <c r="AM223" s="55"/>
      <c r="AO223" s="49"/>
      <c r="AP223" s="55"/>
      <c r="AR223" s="49"/>
      <c r="AS223" s="55"/>
      <c r="AU223" s="49"/>
      <c r="AV223" s="55"/>
    </row>
    <row r="224" spans="10:48" x14ac:dyDescent="0.2">
      <c r="J224" s="20"/>
      <c r="N224" s="49"/>
      <c r="O224" s="55"/>
      <c r="Q224" s="49"/>
      <c r="R224" s="55"/>
      <c r="T224" s="49"/>
      <c r="U224" s="55"/>
      <c r="W224" s="49"/>
      <c r="X224" s="55"/>
      <c r="Z224" s="49"/>
      <c r="AA224" s="55"/>
      <c r="AC224" s="49"/>
      <c r="AD224" s="55"/>
      <c r="AF224" s="49"/>
      <c r="AG224" s="55"/>
      <c r="AI224" s="49"/>
      <c r="AJ224" s="55"/>
      <c r="AL224" s="49"/>
      <c r="AM224" s="55"/>
      <c r="AO224" s="49"/>
      <c r="AP224" s="55"/>
      <c r="AR224" s="49"/>
      <c r="AS224" s="55"/>
      <c r="AU224" s="49"/>
      <c r="AV224" s="55"/>
    </row>
    <row r="225" spans="10:48" x14ac:dyDescent="0.2">
      <c r="J225" s="20"/>
      <c r="N225" s="49"/>
      <c r="O225" s="55"/>
      <c r="Q225" s="49"/>
      <c r="R225" s="55"/>
      <c r="T225" s="49"/>
      <c r="U225" s="55"/>
      <c r="W225" s="49"/>
      <c r="X225" s="55"/>
      <c r="Z225" s="49"/>
      <c r="AA225" s="55"/>
      <c r="AC225" s="49"/>
      <c r="AD225" s="55"/>
      <c r="AF225" s="49"/>
      <c r="AG225" s="55"/>
      <c r="AI225" s="49"/>
      <c r="AJ225" s="55"/>
      <c r="AL225" s="49"/>
      <c r="AM225" s="55"/>
      <c r="AO225" s="49"/>
      <c r="AP225" s="55"/>
      <c r="AR225" s="49"/>
      <c r="AS225" s="55"/>
      <c r="AU225" s="49"/>
      <c r="AV225" s="55"/>
    </row>
    <row r="226" spans="10:48" x14ac:dyDescent="0.2">
      <c r="J226" s="20"/>
      <c r="N226" s="49"/>
      <c r="O226" s="55"/>
      <c r="Q226" s="49"/>
      <c r="R226" s="55"/>
      <c r="T226" s="49"/>
      <c r="U226" s="55"/>
      <c r="W226" s="49"/>
      <c r="X226" s="55"/>
      <c r="Z226" s="49"/>
      <c r="AA226" s="55"/>
      <c r="AC226" s="49"/>
      <c r="AD226" s="55"/>
      <c r="AF226" s="49"/>
      <c r="AG226" s="55"/>
      <c r="AI226" s="49"/>
      <c r="AJ226" s="55"/>
      <c r="AL226" s="49"/>
      <c r="AM226" s="55"/>
      <c r="AO226" s="49"/>
      <c r="AP226" s="55"/>
      <c r="AR226" s="49"/>
      <c r="AS226" s="55"/>
      <c r="AU226" s="49"/>
      <c r="AV226" s="55"/>
    </row>
    <row r="227" spans="10:48" x14ac:dyDescent="0.2">
      <c r="J227" s="20"/>
      <c r="N227" s="49"/>
      <c r="O227" s="55"/>
      <c r="Q227" s="49"/>
      <c r="R227" s="55"/>
      <c r="T227" s="49"/>
      <c r="U227" s="55"/>
      <c r="W227" s="49"/>
      <c r="X227" s="55"/>
      <c r="Z227" s="49"/>
      <c r="AA227" s="55"/>
      <c r="AC227" s="49"/>
      <c r="AD227" s="55"/>
      <c r="AF227" s="49"/>
      <c r="AG227" s="55"/>
      <c r="AI227" s="49"/>
      <c r="AJ227" s="55"/>
      <c r="AL227" s="49"/>
      <c r="AM227" s="55"/>
      <c r="AO227" s="49"/>
      <c r="AP227" s="55"/>
      <c r="AR227" s="49"/>
      <c r="AS227" s="55"/>
      <c r="AU227" s="49"/>
      <c r="AV227" s="55"/>
    </row>
    <row r="228" spans="10:48" x14ac:dyDescent="0.2">
      <c r="J228" s="20"/>
      <c r="N228" s="49"/>
      <c r="O228" s="55"/>
      <c r="Q228" s="49"/>
      <c r="R228" s="55"/>
      <c r="T228" s="49"/>
      <c r="U228" s="55"/>
      <c r="W228" s="49"/>
      <c r="X228" s="55"/>
      <c r="Z228" s="49"/>
      <c r="AA228" s="55"/>
      <c r="AC228" s="49"/>
      <c r="AD228" s="55"/>
      <c r="AF228" s="49"/>
      <c r="AG228" s="55"/>
      <c r="AI228" s="49"/>
      <c r="AJ228" s="55"/>
      <c r="AL228" s="49"/>
      <c r="AM228" s="55"/>
      <c r="AO228" s="49"/>
      <c r="AP228" s="55"/>
      <c r="AR228" s="49"/>
      <c r="AS228" s="55"/>
      <c r="AU228" s="49"/>
      <c r="AV228" s="55"/>
    </row>
    <row r="229" spans="10:48" x14ac:dyDescent="0.2">
      <c r="J229" s="20"/>
      <c r="N229" s="49"/>
      <c r="O229" s="55"/>
      <c r="Q229" s="49"/>
      <c r="R229" s="55"/>
      <c r="T229" s="49"/>
      <c r="U229" s="55"/>
      <c r="W229" s="49"/>
      <c r="X229" s="55"/>
      <c r="Z229" s="49"/>
      <c r="AA229" s="55"/>
      <c r="AC229" s="49"/>
      <c r="AD229" s="55"/>
      <c r="AF229" s="49"/>
      <c r="AG229" s="55"/>
      <c r="AI229" s="49"/>
      <c r="AJ229" s="55"/>
      <c r="AL229" s="49"/>
      <c r="AM229" s="55"/>
      <c r="AO229" s="49"/>
      <c r="AP229" s="55"/>
      <c r="AR229" s="49"/>
      <c r="AS229" s="55"/>
      <c r="AU229" s="49"/>
      <c r="AV229" s="55"/>
    </row>
    <row r="230" spans="10:48" x14ac:dyDescent="0.2">
      <c r="J230" s="20"/>
      <c r="N230" s="49"/>
      <c r="O230" s="55"/>
      <c r="Q230" s="49"/>
      <c r="R230" s="55"/>
      <c r="T230" s="49"/>
      <c r="U230" s="55"/>
      <c r="W230" s="49"/>
      <c r="X230" s="55"/>
      <c r="Z230" s="49"/>
      <c r="AA230" s="55"/>
      <c r="AC230" s="49"/>
      <c r="AD230" s="55"/>
      <c r="AF230" s="49"/>
      <c r="AG230" s="55"/>
      <c r="AI230" s="49"/>
      <c r="AJ230" s="55"/>
      <c r="AL230" s="49"/>
      <c r="AM230" s="55"/>
      <c r="AO230" s="49"/>
      <c r="AP230" s="55"/>
      <c r="AR230" s="49"/>
      <c r="AS230" s="55"/>
      <c r="AU230" s="49"/>
      <c r="AV230" s="55"/>
    </row>
    <row r="231" spans="10:48" x14ac:dyDescent="0.2">
      <c r="J231" s="20"/>
      <c r="N231" s="49"/>
      <c r="O231" s="55"/>
      <c r="Q231" s="49"/>
      <c r="R231" s="55"/>
      <c r="T231" s="49"/>
      <c r="U231" s="55"/>
      <c r="W231" s="49"/>
      <c r="X231" s="55"/>
      <c r="Z231" s="49"/>
      <c r="AA231" s="55"/>
      <c r="AC231" s="49"/>
      <c r="AD231" s="55"/>
      <c r="AF231" s="49"/>
      <c r="AG231" s="55"/>
      <c r="AI231" s="49"/>
      <c r="AJ231" s="55"/>
      <c r="AL231" s="49"/>
      <c r="AM231" s="55"/>
      <c r="AO231" s="49"/>
      <c r="AP231" s="55"/>
      <c r="AR231" s="49"/>
      <c r="AS231" s="55"/>
      <c r="AU231" s="49"/>
      <c r="AV231" s="55"/>
    </row>
  </sheetData>
  <sheetProtection password="DCCF" sheet="1" objects="1" scenarios="1"/>
  <mergeCells count="30">
    <mergeCell ref="A119:L119"/>
    <mergeCell ref="A1:K1"/>
    <mergeCell ref="A2:C2"/>
    <mergeCell ref="N2:O2"/>
    <mergeCell ref="A48:D48"/>
    <mergeCell ref="F48:G48"/>
    <mergeCell ref="I48:L48"/>
    <mergeCell ref="G54:I54"/>
    <mergeCell ref="B82:L82"/>
    <mergeCell ref="A113:L113"/>
    <mergeCell ref="A60:I60"/>
    <mergeCell ref="A70:K70"/>
    <mergeCell ref="B74:L74"/>
    <mergeCell ref="K54:L54"/>
    <mergeCell ref="G55:I55"/>
    <mergeCell ref="K55:L55"/>
    <mergeCell ref="F51:G51"/>
    <mergeCell ref="K57:L57"/>
    <mergeCell ref="AR2:AS2"/>
    <mergeCell ref="AU2:AV2"/>
    <mergeCell ref="A3:C3"/>
    <mergeCell ref="AF2:AG2"/>
    <mergeCell ref="AI2:AJ2"/>
    <mergeCell ref="AL2:AM2"/>
    <mergeCell ref="AO2:AP2"/>
    <mergeCell ref="Q2:R2"/>
    <mergeCell ref="T2:U2"/>
    <mergeCell ref="W2:X2"/>
    <mergeCell ref="AC2:AD2"/>
    <mergeCell ref="Z2:AA2"/>
  </mergeCells>
  <phoneticPr fontId="6" type="noConversion"/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Form28</vt:lpstr>
      <vt:lpstr>InfoHelp</vt:lpstr>
      <vt:lpstr>FormCashAccounting</vt:lpstr>
      <vt:lpstr>Calculations</vt:lpstr>
      <vt:lpstr>Form28!Print_Area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Saltgaver/John Skarpelos</dc:creator>
  <cp:keywords>SIRs</cp:keywords>
  <cp:lastModifiedBy>Patrick Graham</cp:lastModifiedBy>
  <cp:lastPrinted>2017-01-04T00:30:17Z</cp:lastPrinted>
  <dcterms:created xsi:type="dcterms:W3CDTF">2003-10-02T05:11:58Z</dcterms:created>
  <dcterms:modified xsi:type="dcterms:W3CDTF">2017-02-17T22:27:19Z</dcterms:modified>
</cp:coreProperties>
</file>